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дох расх 6 мес" sheetId="1" r:id="rId1"/>
  </sheets>
  <definedNames/>
  <calcPr fullCalcOnLoad="1"/>
</workbook>
</file>

<file path=xl/sharedStrings.xml><?xml version="1.0" encoding="utf-8"?>
<sst xmlns="http://schemas.openxmlformats.org/spreadsheetml/2006/main" count="402" uniqueCount="179">
  <si>
    <t>ООО "Наш Дом"</t>
  </si>
  <si>
    <t>за   январь -июнь 2015 года</t>
  </si>
  <si>
    <t>№ п/п</t>
  </si>
  <si>
    <t>Адрес жилого дома</t>
  </si>
  <si>
    <t xml:space="preserve">Д О Х О Д Ы </t>
  </si>
  <si>
    <t>Доходы от арендаторов</t>
  </si>
  <si>
    <t>Всего доходы</t>
  </si>
  <si>
    <t xml:space="preserve">Р А С Х О Д Ы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</si>
  <si>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</si>
  <si>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</si>
  <si>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</si>
  <si>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</si>
  <si>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</si>
  <si>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</si>
  <si>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</si>
  <si>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</si>
  <si>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</si>
  <si>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пер.Крупской д.2</t>
  </si>
  <si>
    <t xml:space="preserve">пер.Крупской д.3 </t>
  </si>
  <si>
    <t xml:space="preserve">пер.Крупской д.5 </t>
  </si>
  <si>
    <t>пер.Крупской д.6</t>
  </si>
  <si>
    <t>пер.Крупской д.7</t>
  </si>
  <si>
    <t>пер.Крупской д.9</t>
  </si>
  <si>
    <t>пер.Крупской д.10</t>
  </si>
  <si>
    <t xml:space="preserve">пер.Крупской д.11 </t>
  </si>
  <si>
    <t>пер.Мира д.1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</si>
  <si>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</si>
  <si>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</si>
  <si>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</si>
  <si>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</si>
  <si>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</si>
  <si>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</si>
  <si>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</si>
  <si>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</si>
  <si>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</si>
  <si>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>ул.Горького д.1</t>
  </si>
  <si>
    <t>ул.Горького д.2</t>
  </si>
  <si>
    <t>ул.Горького д.4</t>
  </si>
  <si>
    <t>ул.Горького д.4 а</t>
  </si>
  <si>
    <t>ул.Горького д.7</t>
  </si>
  <si>
    <t>ул.Горького д.8</t>
  </si>
  <si>
    <t>ул.Горького д.9</t>
  </si>
  <si>
    <t>ул.Горького д.10</t>
  </si>
  <si>
    <t>ул.Горького д.12</t>
  </si>
  <si>
    <t>ул.Иванова д.1</t>
  </si>
  <si>
    <t>ул.Иванова д.5</t>
  </si>
  <si>
    <t>ул.Иванова д.6</t>
  </si>
  <si>
    <t>ул.Иванова д.7</t>
  </si>
  <si>
    <t>ул.Иванова д.11</t>
  </si>
  <si>
    <t>ул.Иванова д.13</t>
  </si>
  <si>
    <t>ул.Иванова д.17</t>
  </si>
  <si>
    <t>ул.Иванова д.23</t>
  </si>
  <si>
    <t>ул.Иванова д.25</t>
  </si>
  <si>
    <t>ул.Иванова д.27</t>
  </si>
  <si>
    <t>ул.Калинина д.67</t>
  </si>
  <si>
    <t>ул.Кирова  д.2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</si>
  <si>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</si>
  <si>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</si>
  <si>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</si>
  <si>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</si>
  <si>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д.8</t>
  </si>
  <si>
    <t>ул.Комсомольская д.10 А</t>
  </si>
  <si>
    <t>ул.Комсомольская д.11</t>
  </si>
  <si>
    <t>ул.Комсомольская д.12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</si>
  <si>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</si>
  <si>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</si>
  <si>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</si>
  <si>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</si>
  <si>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</si>
  <si>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</si>
  <si>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</si>
  <si>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</si>
  <si>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</si>
  <si>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</si>
  <si>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</si>
  <si>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 xml:space="preserve">ул.Ленина д.4 </t>
  </si>
  <si>
    <t>ул.Ленина д.6</t>
  </si>
  <si>
    <t>ул.Ленина д.7</t>
  </si>
  <si>
    <t>ул.Ленина д.8</t>
  </si>
  <si>
    <t>ул.Ленина д.15</t>
  </si>
  <si>
    <t>ул.Ленина д.17</t>
  </si>
  <si>
    <t>ул.Ленина д.19</t>
  </si>
  <si>
    <t>ул.Ленина д.21</t>
  </si>
  <si>
    <t>ул.Ленина д.23</t>
  </si>
  <si>
    <t>ул.Ленина д.27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</si>
  <si>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</si>
  <si>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</si>
  <si>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</si>
  <si>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</si>
  <si>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</si>
  <si>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д.5</t>
  </si>
  <si>
    <t>ул.Луначарского д.7</t>
  </si>
  <si>
    <t>ул.Луначарского д.9</t>
  </si>
  <si>
    <t>ул.Луначарского д.21</t>
  </si>
  <si>
    <t>ул.Луначарского д.23</t>
  </si>
  <si>
    <t>ул.Луначарского д.25</t>
  </si>
  <si>
    <t>ул.Луначарскогод.31</t>
  </si>
  <si>
    <t>ул.Луначарскогод.33</t>
  </si>
  <si>
    <t>ул.Луначарскогод.42</t>
  </si>
  <si>
    <t>ул.Луначарскогод.52</t>
  </si>
  <si>
    <t>ул.Малиновского д.1</t>
  </si>
  <si>
    <t>ул.Мира д.1</t>
  </si>
  <si>
    <t>ул.Мира д.3</t>
  </si>
  <si>
    <t>ул.Мира д.4</t>
  </si>
  <si>
    <t>ул.Мира д.6</t>
  </si>
  <si>
    <t>ул.Мира д.8</t>
  </si>
  <si>
    <t>ул.Нахимова д.2</t>
  </si>
  <si>
    <t xml:space="preserve">ул.Нахимова д.4 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</si>
  <si>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</si>
  <si>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</si>
  <si>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</si>
  <si>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</si>
  <si>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</si>
  <si>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д.5</t>
  </si>
  <si>
    <t>ул.Октябрьская д.6</t>
  </si>
  <si>
    <t>ул.Октябрьская д.8</t>
  </si>
  <si>
    <t>ул.Октябрьская д.10</t>
  </si>
  <si>
    <t>ул.Октябрьская д.66</t>
  </si>
  <si>
    <t>ул.Октябрьская д.68</t>
  </si>
  <si>
    <t>ул.Первомайская д.2</t>
  </si>
  <si>
    <t>ул.Первомайская д.2 А</t>
  </si>
  <si>
    <t>ул.Первомайская д.4</t>
  </si>
  <si>
    <t xml:space="preserve">ул.Первомайская д.5 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</si>
  <si>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</si>
  <si>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</si>
  <si>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</si>
  <si>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</si>
  <si>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</si>
  <si>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</si>
  <si>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</si>
  <si>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</si>
  <si>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</si>
  <si>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</si>
  <si>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</si>
  <si>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</si>
  <si>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</si>
  <si>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</si>
  <si>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</si>
  <si>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</si>
  <si>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</si>
  <si>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</si>
  <si>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</si>
  <si>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</si>
  <si>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</si>
  <si>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</si>
  <si>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</si>
  <si>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</si>
  <si>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</si>
  <si>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</si>
  <si>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</si>
  <si>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</si>
  <si>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</si>
  <si>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д.13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</si>
  <si>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</si>
  <si>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</si>
  <si>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</si>
  <si>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</si>
  <si>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</si>
  <si>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д.6</t>
  </si>
  <si>
    <t>ул.Совхозная д.14</t>
  </si>
  <si>
    <t>ул.Совхозная д.93</t>
  </si>
  <si>
    <t>ул.Совхозная д.95</t>
  </si>
  <si>
    <t>ул.Суворова д.3</t>
  </si>
  <si>
    <t>ул.Суворова д.8А</t>
  </si>
  <si>
    <t>ул.Суворова д.10</t>
  </si>
  <si>
    <t>ул.Суворова д.17</t>
  </si>
  <si>
    <t>ул.Танкистов д.27</t>
  </si>
  <si>
    <t>ул.Танкистов д.29</t>
  </si>
  <si>
    <t>ул.Транспортная д.2</t>
  </si>
  <si>
    <t>ул.Транспортная д.4</t>
  </si>
  <si>
    <t>ул.Транспортная д.6</t>
  </si>
  <si>
    <t>ул.Школьная д.10</t>
  </si>
  <si>
    <t>ул.Школьная д.12</t>
  </si>
  <si>
    <t>ул.23 Сентября д.2</t>
  </si>
  <si>
    <t>ул.23 Сентября д.4</t>
  </si>
  <si>
    <t>ул.23 Сентября д.6</t>
  </si>
  <si>
    <t>ул.23 Сентября д.8</t>
  </si>
  <si>
    <t xml:space="preserve">итого </t>
  </si>
  <si>
    <t>Исп.Викторова Л.С.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</si>
</sst>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sz val="7"/>
      <name val="Arimo"/>
      <family val="2"/>
    </font>
    <font>
      <sz val="8"/>
      <name val="Arimo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0" xfId="0" applyFont="1"/>
    <xf numFmtId="0" fontId="1" fillId="0" borderId="0" xfId="0" applyFont="1"/>
    <xf numFmtId="0" fontId="1" fillId="2" borderId="0" xfId="0" applyFont="1" applyFill="1" applyBorder="1" applyAlignment="1">
      <alignment wrapText="1"/>
    </xf>
    <xf numFmtId="2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12" xfId="0" applyFont="1" applyBorder="1" applyAlignment="1">
      <alignment horizontal="center" vertical="center"/>
    </xf>
    <xf numFmtId="0" fontId="11" fillId="2" borderId="13" xfId="0" applyFont="1" applyBorder="1"/>
    <xf numFmtId="2" fontId="12" fillId="0" borderId="14" xfId="0" applyNumberFormat="1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12" fillId="0" borderId="17" xfId="0" applyNumberFormat="1" applyFont="1" applyBorder="1"/>
    <xf numFmtId="2" fontId="13" fillId="0" borderId="0" xfId="0" applyNumberFormat="1" applyFont="1"/>
    <xf numFmtId="2" fontId="12" fillId="0" borderId="18" xfId="0" applyNumberFormat="1" applyFont="1" applyBorder="1"/>
    <xf numFmtId="2" fontId="12" fillId="0" borderId="13" xfId="0" applyNumberFormat="1" applyFont="1" applyBorder="1"/>
    <xf numFmtId="2" fontId="12" fillId="0" borderId="15" xfId="0" applyNumberFormat="1" applyFont="1" applyBorder="1"/>
    <xf numFmtId="0" fontId="10" fillId="0" borderId="12" xfId="0" applyFont="1" applyBorder="1" applyAlignment="1">
      <alignment horizontal="center" vertical="center"/>
    </xf>
    <xf numFmtId="0" fontId="11" fillId="2" borderId="12" xfId="0" applyFont="1" applyBorder="1"/>
    <xf numFmtId="2" fontId="12" fillId="0" borderId="12" xfId="0" applyNumberFormat="1" applyFont="1" applyBorder="1"/>
    <xf numFmtId="2" fontId="3" fillId="0" borderId="19" xfId="0" applyNumberFormat="1" applyFont="1" applyBorder="1"/>
    <xf numFmtId="2" fontId="3" fillId="0" borderId="20" xfId="0" applyNumberFormat="1" applyFont="1" applyBorder="1"/>
    <xf numFmtId="2" fontId="12" fillId="0" borderId="21" xfId="0" applyNumberFormat="1" applyFont="1" applyBorder="1"/>
    <xf numFmtId="2" fontId="12" fillId="0" borderId="19" xfId="0" applyNumberFormat="1" applyFont="1" applyBorder="1"/>
    <xf numFmtId="2" fontId="12" fillId="0" borderId="6" xfId="0" applyNumberFormat="1" applyFont="1" applyBorder="1"/>
    <xf numFmtId="0" fontId="11" fillId="0" borderId="12" xfId="0" applyFont="1" applyBorder="1"/>
    <xf numFmtId="2" fontId="12" fillId="0" borderId="22" xfId="0" applyNumberFormat="1" applyFont="1" applyBorder="1"/>
    <xf numFmtId="2" fontId="12" fillId="0" borderId="8" xfId="0" applyNumberFormat="1" applyFont="1" applyBorder="1"/>
    <xf numFmtId="0" fontId="6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25" xfId="0" applyFont="1" applyBorder="1"/>
    <xf numFmtId="0" fontId="1" fillId="0" borderId="26" xfId="0" applyFont="1" applyBorder="1"/>
    <xf numFmtId="0" fontId="10" fillId="0" borderId="14" xfId="0" applyFont="1" applyBorder="1" applyAlignment="1">
      <alignment horizontal="center" vertical="center"/>
    </xf>
    <xf numFmtId="2" fontId="3" fillId="0" borderId="27" xfId="0" applyNumberFormat="1" applyFont="1" applyBorder="1"/>
    <xf numFmtId="0" fontId="11" fillId="0" borderId="14" xfId="0" applyFont="1" applyBorder="1"/>
    <xf numFmtId="2" fontId="12" fillId="0" borderId="28" xfId="0" applyNumberFormat="1" applyFont="1" applyBorder="1"/>
    <xf numFmtId="2" fontId="3" fillId="0" borderId="29" xfId="0" applyNumberFormat="1" applyFont="1" applyBorder="1"/>
    <xf numFmtId="2" fontId="12" fillId="0" borderId="30" xfId="0" applyNumberFormat="1" applyFont="1" applyBorder="1"/>
    <xf numFmtId="0" fontId="10" fillId="0" borderId="31" xfId="0" applyFont="1" applyBorder="1" applyAlignment="1">
      <alignment horizontal="center" vertical="center"/>
    </xf>
    <xf numFmtId="0" fontId="11" fillId="0" borderId="31" xfId="0" applyFont="1" applyBorder="1"/>
    <xf numFmtId="2" fontId="12" fillId="0" borderId="31" xfId="0" applyNumberFormat="1" applyFont="1" applyBorder="1"/>
    <xf numFmtId="2" fontId="4" fillId="2" borderId="10" xfId="0" applyNumberFormat="1" applyFont="1" applyBorder="1"/>
    <xf numFmtId="2" fontId="7" fillId="2" borderId="10" xfId="0" applyNumberFormat="1" applyFont="1" applyBorder="1" applyAlignment="1">
      <alignment horizontal="center"/>
    </xf>
    <xf numFmtId="2" fontId="12" fillId="0" borderId="2" xfId="0" applyNumberFormat="1" applyFont="1" applyBorder="1"/>
    <xf numFmtId="2" fontId="12" fillId="0" borderId="1" xfId="0" applyNumberFormat="1" applyFont="1" applyBorder="1"/>
    <xf numFmtId="2" fontId="12" fillId="0" borderId="10" xfId="0" applyNumberFormat="1" applyFont="1" applyBorder="1"/>
    <xf numFmtId="2" fontId="7" fillId="0" borderId="10" xfId="0" applyNumberFormat="1" applyFont="1" applyBorder="1"/>
    <xf numFmtId="0" fontId="13" fillId="0" borderId="0" xfId="0" applyFont="1"/>
    <xf numFmtId="2" fontId="3" fillId="0" borderId="1" xfId="0" applyNumberFormat="1" applyFont="1" applyBorder="1"/>
    <xf numFmtId="0" fontId="3" fillId="2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Border="1" applyAlignment="1">
      <alignment horizontal="center"/>
    </xf>
    <xf numFmtId="2" fontId="3" fillId="0" borderId="0" xfId="0" applyNumberFormat="1" applyFont="1"/>
    <xf numFmtId="0" fontId="3" fillId="2" borderId="0" xfId="0" applyFont="1" applyBorder="1"/>
    <xf numFmtId="0" fontId="1" fillId="2" borderId="0" xfId="0" applyFont="1" applyBorder="1"/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H1000"/>
  <sheetViews>
    <sheetView tabSelected="1" workbookViewId="0" topLeftCell="A1"/>
  </sheetViews>
  <sheetFormatPr defaultColWidth="14.421875" defaultRowHeight="15" customHeight="1"/>
  <cols>
    <col min="1" max="1" width="3.57421875" style="0" customWidth="1"/>
    <col min="2" max="2" width="17.140625" style="0" customWidth="1"/>
    <col min="3" max="3" width="9.28125" style="0" customWidth="1"/>
    <col min="4" max="4" width="10.57421875" style="0" customWidth="1"/>
    <col min="5" max="5" width="10.421875" style="0" customWidth="1"/>
    <col min="6" max="7" width="10.140625" style="0" customWidth="1"/>
    <col min="8" max="8" width="9.421875" style="0" customWidth="1"/>
    <col min="9" max="9" width="13.140625" style="0" hidden="1" customWidth="1"/>
    <col min="10" max="10" width="14.140625" style="0" hidden="1" customWidth="1"/>
    <col min="11" max="11" width="9.28125" style="0" customWidth="1"/>
    <col min="12" max="12" width="11.00390625" style="0" customWidth="1"/>
    <col min="13" max="13" width="0.13671875" style="0" hidden="1" customWidth="1"/>
    <col min="14" max="14" width="3.57421875" style="0" customWidth="1"/>
    <col min="15" max="15" width="20.57421875" style="0" customWidth="1"/>
    <col min="16" max="16" width="12.57421875" style="0" customWidth="1"/>
    <col min="17" max="17" width="10.28125" style="0" customWidth="1"/>
    <col min="18" max="18" width="10.140625" style="0" customWidth="1"/>
    <col min="19" max="19" width="10.00390625" style="0" customWidth="1"/>
    <col min="20" max="20" width="10.28125" style="0" customWidth="1"/>
    <col min="21" max="21" width="10.57421875" style="0" customWidth="1"/>
    <col min="22" max="22" width="16.421875" style="0" hidden="1" customWidth="1"/>
    <col min="23" max="23" width="16.28125" style="0" hidden="1" customWidth="1"/>
    <col min="24" max="24" width="12.8515625" style="0" customWidth="1"/>
    <col min="25" max="25" width="7.00390625" style="0" customWidth="1"/>
    <col min="26" max="26" width="7.57421875" style="0" customWidth="1"/>
    <col min="27" max="27" width="6.140625" style="0" customWidth="1"/>
    <col min="28" max="28" width="10.28125" style="0" customWidth="1"/>
    <col min="29" max="29" width="16.57421875" style="0" customWidth="1"/>
    <col min="30" max="31" width="6.421875" style="0" customWidth="1"/>
    <col min="32" max="32" width="6.140625" style="0" customWidth="1"/>
    <col min="33" max="33" width="6.00390625" style="0" customWidth="1"/>
    <col min="34" max="34" width="7.00390625" style="0" customWidth="1"/>
  </cols>
  <sheetData>
    <row r="1" spans="1:34" ht="12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 t="s">
        <v>0</v>
      </c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.75" customHeight="1">
      <c r="A2" s="2"/>
      <c r="B2" s="3"/>
      <c r="C2" s="4"/>
      <c r="D2" s="4"/>
      <c r="E2" s="5"/>
      <c r="K2" s="4"/>
      <c r="L2" s="4"/>
      <c r="M2" s="4"/>
      <c r="N2" s="2"/>
      <c r="O2" s="3"/>
      <c r="P2" s="2"/>
      <c r="Q2" s="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 customHeight="1">
      <c r="A3" s="6" t="s">
        <v>1</v>
      </c>
      <c r="B3" s="7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 t="s">
        <v>1</v>
      </c>
      <c r="P3" s="7"/>
      <c r="Q3" s="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5" customHeight="1">
      <c r="A5" s="10" t="s">
        <v>2</v>
      </c>
      <c r="B5" s="11" t="s">
        <v>3</v>
      </c>
      <c r="C5" s="12" t="s">
        <v>4</v>
      </c>
      <c r="D5" s="7"/>
      <c r="E5" s="7"/>
      <c r="F5" s="7"/>
      <c r="G5" s="7"/>
      <c r="H5" s="7"/>
      <c r="I5" s="7"/>
      <c r="J5" s="8"/>
      <c r="K5" s="13" t="s">
        <v>5</v>
      </c>
      <c r="L5" s="13" t="s">
        <v>6</v>
      </c>
      <c r="M5" s="14"/>
      <c r="N5" s="10" t="s">
        <v>2</v>
      </c>
      <c r="O5" s="15" t="s">
        <v>3</v>
      </c>
      <c r="P5" s="12" t="s">
        <v>7</v>
      </c>
      <c r="Q5" s="7"/>
      <c r="R5" s="7"/>
      <c r="S5" s="7"/>
      <c r="T5" s="7"/>
      <c r="U5" s="7"/>
      <c r="V5" s="7"/>
      <c r="W5" s="8"/>
      <c r="X5" s="16" t="s">
        <v>8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" customHeight="1">
      <c r="A6" s="17"/>
      <c r="B6" s="18"/>
      <c r="C6" s="19" t="s">
        <v>9</v>
      </c>
      <c r="D6" s="19" t="s">
        <v>10</v>
      </c>
      <c r="E6" s="20" t="s">
        <v>11</v>
      </c>
      <c r="F6" s="21" t="s">
        <v>12</v>
      </c>
      <c r="G6" s="20" t="s">
        <v>13</v>
      </c>
      <c r="H6" s="21" t="s">
        <v>14</v>
      </c>
      <c r="I6" s="20" t="s">
        <v>15</v>
      </c>
      <c r="J6" s="21" t="s">
        <v>16</v>
      </c>
      <c r="K6" s="17"/>
      <c r="L6" s="17"/>
      <c r="M6" s="14"/>
      <c r="N6" s="17"/>
      <c r="O6" s="17"/>
      <c r="P6" s="19" t="s">
        <v>9</v>
      </c>
      <c r="Q6" s="20" t="s">
        <v>10</v>
      </c>
      <c r="R6" s="19" t="s">
        <v>11</v>
      </c>
      <c r="S6" s="19" t="s">
        <v>12</v>
      </c>
      <c r="T6" s="19" t="s">
        <v>13</v>
      </c>
      <c r="U6" s="20" t="s">
        <v>14</v>
      </c>
      <c r="V6" s="19" t="s">
        <v>15</v>
      </c>
      <c r="W6" s="19" t="s">
        <v>16</v>
      </c>
      <c r="X6" s="17"/>
      <c r="Y6" s="2"/>
      <c r="Z6" s="2"/>
      <c r="AA6" s="2"/>
      <c r="AB6" s="22"/>
      <c r="AC6" s="23"/>
      <c r="AD6" s="23"/>
      <c r="AE6" s="23"/>
      <c r="AF6" s="2"/>
      <c r="AG6" s="23"/>
      <c r="AH6" s="24"/>
    </row>
    <row r="7" spans="1:34" ht="11.25" customHeight="1">
      <c r="A7" s="17"/>
      <c r="B7" s="18"/>
      <c r="C7" s="17"/>
      <c r="D7" s="17"/>
      <c r="F7" s="17"/>
      <c r="H7" s="17"/>
      <c r="J7" s="17"/>
      <c r="K7" s="17"/>
      <c r="L7" s="17"/>
      <c r="M7" s="14"/>
      <c r="N7" s="17"/>
      <c r="O7" s="17"/>
      <c r="P7" s="17"/>
      <c r="R7" s="17"/>
      <c r="S7" s="17"/>
      <c r="T7" s="17"/>
      <c r="V7" s="17"/>
      <c r="W7" s="17"/>
      <c r="X7" s="17"/>
      <c r="Y7" s="2"/>
      <c r="Z7" s="2"/>
      <c r="AA7" s="2"/>
      <c r="AB7" s="22"/>
      <c r="AC7" s="25"/>
      <c r="AD7" s="25"/>
      <c r="AE7" s="25"/>
      <c r="AF7" s="2"/>
      <c r="AG7" s="25"/>
      <c r="AH7" s="24"/>
    </row>
    <row r="8" spans="1:34" ht="15" customHeight="1">
      <c r="A8" s="17"/>
      <c r="B8" s="18"/>
      <c r="C8" s="17"/>
      <c r="D8" s="17"/>
      <c r="F8" s="17"/>
      <c r="H8" s="17"/>
      <c r="J8" s="17"/>
      <c r="K8" s="17"/>
      <c r="L8" s="17"/>
      <c r="M8" s="14"/>
      <c r="N8" s="17"/>
      <c r="O8" s="17"/>
      <c r="P8" s="17"/>
      <c r="R8" s="17"/>
      <c r="S8" s="17"/>
      <c r="T8" s="17"/>
      <c r="V8" s="17"/>
      <c r="W8" s="17"/>
      <c r="X8" s="17"/>
      <c r="Y8" s="2"/>
      <c r="Z8" s="2"/>
      <c r="AA8" s="2"/>
      <c r="AB8" s="22"/>
      <c r="AC8" s="23"/>
      <c r="AD8" s="23"/>
      <c r="AE8" s="23"/>
      <c r="AF8" s="2"/>
      <c r="AG8" s="23"/>
      <c r="AH8" s="24"/>
    </row>
    <row r="9" spans="1:34" ht="11.25" customHeight="1">
      <c r="A9" s="17"/>
      <c r="B9" s="18"/>
      <c r="C9" s="17"/>
      <c r="D9" s="17"/>
      <c r="F9" s="17"/>
      <c r="H9" s="17"/>
      <c r="J9" s="17"/>
      <c r="K9" s="17"/>
      <c r="L9" s="17"/>
      <c r="M9" s="14"/>
      <c r="N9" s="17"/>
      <c r="O9" s="17"/>
      <c r="P9" s="17"/>
      <c r="R9" s="17"/>
      <c r="S9" s="17"/>
      <c r="T9" s="17"/>
      <c r="V9" s="17"/>
      <c r="W9" s="17"/>
      <c r="X9" s="17"/>
      <c r="Y9" s="2"/>
      <c r="Z9" s="2"/>
      <c r="AA9" s="2"/>
      <c r="AB9" s="22"/>
      <c r="AC9" s="22"/>
      <c r="AD9" s="22"/>
      <c r="AE9" s="22"/>
      <c r="AF9" s="2"/>
      <c r="AG9" s="22"/>
      <c r="AH9" s="24"/>
    </row>
    <row r="10" spans="1:34" ht="12" customHeight="1">
      <c r="A10" s="17"/>
      <c r="B10" s="18"/>
      <c r="C10" s="17"/>
      <c r="D10" s="17"/>
      <c r="F10" s="17"/>
      <c r="H10" s="17"/>
      <c r="J10" s="17"/>
      <c r="K10" s="17"/>
      <c r="L10" s="17"/>
      <c r="M10" s="14"/>
      <c r="N10" s="17"/>
      <c r="O10" s="17"/>
      <c r="P10" s="17"/>
      <c r="R10" s="17"/>
      <c r="S10" s="17"/>
      <c r="T10" s="17"/>
      <c r="V10" s="17"/>
      <c r="W10" s="17"/>
      <c r="X10" s="17"/>
      <c r="Y10" s="2"/>
      <c r="Z10" s="2"/>
      <c r="AA10" s="2"/>
      <c r="AB10" s="22"/>
      <c r="AC10" s="22"/>
      <c r="AD10" s="22"/>
      <c r="AE10" s="22"/>
      <c r="AF10" s="2"/>
      <c r="AG10" s="22"/>
      <c r="AH10" s="24"/>
    </row>
    <row r="11" spans="1:34" ht="15.75" customHeight="1">
      <c r="A11" s="26"/>
      <c r="B11" s="27"/>
      <c r="C11" s="26"/>
      <c r="D11" s="26"/>
      <c r="F11" s="26"/>
      <c r="H11" s="26"/>
      <c r="J11" s="26"/>
      <c r="K11" s="26"/>
      <c r="L11" s="26"/>
      <c r="M11" s="14"/>
      <c r="N11" s="26"/>
      <c r="O11" s="26"/>
      <c r="P11" s="26"/>
      <c r="R11" s="26"/>
      <c r="S11" s="26"/>
      <c r="T11" s="26"/>
      <c r="V11" s="26"/>
      <c r="W11" s="26"/>
      <c r="X11" s="26"/>
      <c r="Y11" s="2"/>
      <c r="Z11" s="2"/>
      <c r="AA11" s="2"/>
      <c r="AB11" s="22"/>
      <c r="AC11" s="22"/>
      <c r="AD11" s="22"/>
      <c r="AE11" s="22"/>
      <c r="AF11" s="2"/>
      <c r="AG11" s="22"/>
      <c r="AH11" s="24"/>
    </row>
    <row r="12" spans="1:34" ht="12" customHeight="1">
      <c r="A12" s="28">
        <v>1</v>
      </c>
      <c r="B12" s="29">
        <v>2</v>
      </c>
      <c r="C12" s="30">
        <v>3</v>
      </c>
      <c r="D12" s="31">
        <v>4</v>
      </c>
      <c r="E12" s="28">
        <v>5</v>
      </c>
      <c r="F12" s="29">
        <v>6</v>
      </c>
      <c r="G12" s="28">
        <v>7</v>
      </c>
      <c r="H12" s="32">
        <v>8</v>
      </c>
      <c r="I12" s="28">
        <v>9</v>
      </c>
      <c r="J12" s="33">
        <v>10</v>
      </c>
      <c r="K12" s="28">
        <v>6</v>
      </c>
      <c r="L12" s="28">
        <v>7</v>
      </c>
      <c r="M12" s="34"/>
      <c r="N12" s="28">
        <v>1</v>
      </c>
      <c r="O12" s="29">
        <v>2</v>
      </c>
      <c r="P12" s="28">
        <v>3</v>
      </c>
      <c r="Q12" s="28">
        <v>4</v>
      </c>
      <c r="R12" s="32">
        <v>5</v>
      </c>
      <c r="S12" s="28">
        <v>6</v>
      </c>
      <c r="T12" s="32">
        <v>7</v>
      </c>
      <c r="U12" s="28">
        <v>8</v>
      </c>
      <c r="V12" s="33">
        <v>9</v>
      </c>
      <c r="W12" s="29">
        <v>10</v>
      </c>
      <c r="X12" s="28">
        <v>6</v>
      </c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35">
        <v>1</v>
      </c>
      <c r="B13" s="36" t="s">
        <v>17</v>
      </c>
      <c r="C13" s="37">
        <v>3877.35</v>
      </c>
      <c r="D13" s="37">
        <v>3877.35</v>
      </c>
      <c r="E13" s="37">
        <v>3938.77</v>
      </c>
      <c r="F13" s="37">
        <v>3938.77</v>
      </c>
      <c r="G13" s="37">
        <v>3938.77</v>
      </c>
      <c r="H13" s="37">
        <v>3938.77</v>
      </c>
      <c r="I13" s="38"/>
      <c r="J13" s="39"/>
      <c r="K13" s="37"/>
      <c r="L13" s="40">
        <f aca="true" t="shared" si="0" ref="L13:L77">SUM(C13:K13)</f>
        <v>23509.78</v>
      </c>
      <c r="M13" s="41"/>
      <c r="N13" s="35">
        <v>1</v>
      </c>
      <c r="O13" s="36" t="s">
        <v>17</v>
      </c>
      <c r="P13" s="42">
        <v>4600.63</v>
      </c>
      <c r="Q13" s="43">
        <v>4251.34</v>
      </c>
      <c r="R13" s="43">
        <v>4375.24</v>
      </c>
      <c r="S13" s="44">
        <v>1310.86</v>
      </c>
      <c r="T13" s="44">
        <v>4408.69</v>
      </c>
      <c r="U13" s="44">
        <v>4384.05</v>
      </c>
      <c r="V13" s="38"/>
      <c r="W13" s="39"/>
      <c r="X13" s="43">
        <f aca="true" t="shared" si="1" ref="X13:X77">SUM(P13:W13)</f>
        <v>23330.81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" customHeight="1">
      <c r="A14" s="45">
        <v>2</v>
      </c>
      <c r="B14" s="46" t="s">
        <v>18</v>
      </c>
      <c r="C14" s="47">
        <v>5127.38</v>
      </c>
      <c r="D14" s="47">
        <v>5127.38</v>
      </c>
      <c r="E14" s="47">
        <v>5127.38</v>
      </c>
      <c r="F14" s="47">
        <v>5127.38</v>
      </c>
      <c r="G14" s="47">
        <v>5127.38</v>
      </c>
      <c r="H14" s="47">
        <v>5127.38</v>
      </c>
      <c r="I14" s="48"/>
      <c r="J14" s="49"/>
      <c r="K14" s="47"/>
      <c r="L14" s="40">
        <f t="shared" si="0"/>
        <v>30764.28</v>
      </c>
      <c r="M14" s="41"/>
      <c r="N14" s="45">
        <v>2</v>
      </c>
      <c r="O14" s="46" t="s">
        <v>18</v>
      </c>
      <c r="P14" s="50">
        <v>5601.14</v>
      </c>
      <c r="Q14" s="47">
        <v>5936.42</v>
      </c>
      <c r="R14" s="37">
        <v>5316.47</v>
      </c>
      <c r="S14" s="51">
        <v>3214.27</v>
      </c>
      <c r="T14" s="51">
        <v>5450.65</v>
      </c>
      <c r="U14" s="51">
        <v>6052.52</v>
      </c>
      <c r="V14" s="48"/>
      <c r="W14" s="49"/>
      <c r="X14" s="37">
        <f t="shared" si="1"/>
        <v>31571.47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" customHeight="1">
      <c r="A15" s="45">
        <v>3</v>
      </c>
      <c r="B15" s="46" t="s">
        <v>19</v>
      </c>
      <c r="C15" s="47">
        <v>4241.52</v>
      </c>
      <c r="D15" s="47">
        <v>4241.52</v>
      </c>
      <c r="E15" s="47">
        <v>4241.52</v>
      </c>
      <c r="F15" s="47">
        <v>4241.52</v>
      </c>
      <c r="G15" s="47">
        <v>4241.52</v>
      </c>
      <c r="H15" s="47">
        <v>4241.52</v>
      </c>
      <c r="I15" s="48"/>
      <c r="J15" s="49"/>
      <c r="K15" s="47"/>
      <c r="L15" s="40">
        <f t="shared" si="0"/>
        <v>25449.12</v>
      </c>
      <c r="M15" s="41"/>
      <c r="N15" s="45">
        <v>3</v>
      </c>
      <c r="O15" s="46" t="s">
        <v>19</v>
      </c>
      <c r="P15" s="50">
        <v>4479.42</v>
      </c>
      <c r="Q15" s="47">
        <v>4274.62</v>
      </c>
      <c r="R15" s="37">
        <v>4641.1</v>
      </c>
      <c r="S15" s="51">
        <v>1374</v>
      </c>
      <c r="T15" s="51">
        <v>4742.95</v>
      </c>
      <c r="U15" s="51">
        <v>7146.43</v>
      </c>
      <c r="V15" s="48"/>
      <c r="W15" s="49"/>
      <c r="X15" s="37">
        <f t="shared" si="1"/>
        <v>26658.52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" customHeight="1">
      <c r="A16" s="45">
        <v>4</v>
      </c>
      <c r="B16" s="46" t="s">
        <v>20</v>
      </c>
      <c r="C16" s="47">
        <v>8044.1</v>
      </c>
      <c r="D16" s="47">
        <v>8044.1</v>
      </c>
      <c r="E16" s="47">
        <v>8044.1</v>
      </c>
      <c r="F16" s="47">
        <v>8044.1</v>
      </c>
      <c r="G16" s="47">
        <v>8044.1</v>
      </c>
      <c r="H16" s="47">
        <v>8044.1</v>
      </c>
      <c r="I16" s="48"/>
      <c r="J16" s="49"/>
      <c r="K16" s="47"/>
      <c r="L16" s="40">
        <f t="shared" si="0"/>
        <v>48264.6</v>
      </c>
      <c r="M16" s="41"/>
      <c r="N16" s="45">
        <v>4</v>
      </c>
      <c r="O16" s="46" t="s">
        <v>20</v>
      </c>
      <c r="P16" s="50">
        <v>7852.76</v>
      </c>
      <c r="Q16" s="47">
        <v>7487.04</v>
      </c>
      <c r="R16" s="37">
        <v>7790.29</v>
      </c>
      <c r="S16" s="51">
        <v>7395.89</v>
      </c>
      <c r="T16" s="51">
        <v>7483.97</v>
      </c>
      <c r="U16" s="51">
        <v>7759.25</v>
      </c>
      <c r="V16" s="48"/>
      <c r="W16" s="49"/>
      <c r="X16" s="37">
        <f t="shared" si="1"/>
        <v>45769.2</v>
      </c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" customHeight="1">
      <c r="A17" s="45">
        <v>5</v>
      </c>
      <c r="B17" s="46" t="s">
        <v>21</v>
      </c>
      <c r="C17" s="47">
        <v>1798.76</v>
      </c>
      <c r="D17" s="47">
        <v>1798.76</v>
      </c>
      <c r="E17" s="47">
        <v>1798.76</v>
      </c>
      <c r="F17" s="47">
        <v>1798.76</v>
      </c>
      <c r="G17" s="47">
        <v>1798.76</v>
      </c>
      <c r="H17" s="47">
        <v>1798.76</v>
      </c>
      <c r="I17" s="48"/>
      <c r="J17" s="49"/>
      <c r="K17" s="47"/>
      <c r="L17" s="40">
        <f t="shared" si="0"/>
        <v>10792.56</v>
      </c>
      <c r="M17" s="41"/>
      <c r="N17" s="45">
        <v>5</v>
      </c>
      <c r="O17" s="46" t="s">
        <v>21</v>
      </c>
      <c r="P17" s="50">
        <v>2050.96</v>
      </c>
      <c r="Q17" s="47">
        <v>1770.19</v>
      </c>
      <c r="R17" s="37">
        <v>1809.22</v>
      </c>
      <c r="S17" s="51">
        <v>1866.22</v>
      </c>
      <c r="T17" s="51">
        <v>-891.16</v>
      </c>
      <c r="U17" s="51">
        <v>3007.12</v>
      </c>
      <c r="V17" s="48"/>
      <c r="W17" s="49"/>
      <c r="X17" s="37">
        <f t="shared" si="1"/>
        <v>9612.55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" customHeight="1">
      <c r="A18" s="45">
        <v>6</v>
      </c>
      <c r="B18" s="46" t="s">
        <v>22</v>
      </c>
      <c r="C18" s="47">
        <v>2241</v>
      </c>
      <c r="D18" s="47">
        <v>2241</v>
      </c>
      <c r="E18" s="47">
        <v>2241</v>
      </c>
      <c r="F18" s="47">
        <v>2241</v>
      </c>
      <c r="G18" s="47">
        <v>2241</v>
      </c>
      <c r="H18" s="47">
        <v>2241</v>
      </c>
      <c r="I18" s="48"/>
      <c r="J18" s="49"/>
      <c r="K18" s="47"/>
      <c r="L18" s="40">
        <f t="shared" si="0"/>
        <v>13446</v>
      </c>
      <c r="M18" s="41"/>
      <c r="N18" s="45">
        <v>6</v>
      </c>
      <c r="O18" s="46" t="s">
        <v>22</v>
      </c>
      <c r="P18" s="50">
        <v>2643.33</v>
      </c>
      <c r="Q18" s="47">
        <v>2348.98</v>
      </c>
      <c r="R18" s="37">
        <v>2720.68</v>
      </c>
      <c r="S18" s="51">
        <v>2526.99</v>
      </c>
      <c r="T18" s="51">
        <v>-3399.59</v>
      </c>
      <c r="U18" s="51">
        <v>2464.31</v>
      </c>
      <c r="V18" s="48"/>
      <c r="W18" s="49"/>
      <c r="X18" s="37">
        <f t="shared" si="1"/>
        <v>9304.7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" customHeight="1">
      <c r="A19" s="45">
        <v>7</v>
      </c>
      <c r="B19" s="46" t="s">
        <v>23</v>
      </c>
      <c r="C19" s="47">
        <v>12033.6</v>
      </c>
      <c r="D19" s="47">
        <v>12033.6</v>
      </c>
      <c r="E19" s="47">
        <v>12033.6</v>
      </c>
      <c r="F19" s="47">
        <v>12033.6</v>
      </c>
      <c r="G19" s="47">
        <v>12033.6</v>
      </c>
      <c r="H19" s="47">
        <v>12033.6</v>
      </c>
      <c r="I19" s="48"/>
      <c r="J19" s="49"/>
      <c r="K19" s="47"/>
      <c r="L19" s="40">
        <f t="shared" si="0"/>
        <v>72201.6</v>
      </c>
      <c r="M19" s="41"/>
      <c r="N19" s="45">
        <v>7</v>
      </c>
      <c r="O19" s="46" t="s">
        <v>23</v>
      </c>
      <c r="P19" s="50">
        <v>11311.71</v>
      </c>
      <c r="Q19" s="47">
        <v>10847.27</v>
      </c>
      <c r="R19" s="37">
        <v>12855.43</v>
      </c>
      <c r="S19" s="51">
        <v>10692.16</v>
      </c>
      <c r="T19" s="51">
        <v>11138.49</v>
      </c>
      <c r="U19" s="51">
        <v>11805.35</v>
      </c>
      <c r="V19" s="48"/>
      <c r="W19" s="49"/>
      <c r="X19" s="37">
        <f t="shared" si="1"/>
        <v>68650.41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" customHeight="1">
      <c r="A20" s="45">
        <v>8</v>
      </c>
      <c r="B20" s="46" t="s">
        <v>24</v>
      </c>
      <c r="C20" s="47">
        <v>3828.79</v>
      </c>
      <c r="D20" s="47">
        <v>3828.79</v>
      </c>
      <c r="E20" s="47">
        <v>3828.79</v>
      </c>
      <c r="F20" s="47">
        <v>3828.79</v>
      </c>
      <c r="G20" s="47">
        <v>3828.79</v>
      </c>
      <c r="H20" s="47">
        <v>3828.79</v>
      </c>
      <c r="I20" s="48"/>
      <c r="J20" s="49"/>
      <c r="K20" s="47"/>
      <c r="L20" s="40">
        <f t="shared" si="0"/>
        <v>22972.74</v>
      </c>
      <c r="M20" s="41"/>
      <c r="N20" s="45">
        <v>8</v>
      </c>
      <c r="O20" s="46" t="s">
        <v>24</v>
      </c>
      <c r="P20" s="50">
        <v>4524.71</v>
      </c>
      <c r="Q20" s="47">
        <v>5206.66</v>
      </c>
      <c r="R20" s="37">
        <v>5165.75</v>
      </c>
      <c r="S20" s="51">
        <v>4337.72</v>
      </c>
      <c r="T20" s="51">
        <v>4460.23</v>
      </c>
      <c r="U20" s="51">
        <v>5015.92</v>
      </c>
      <c r="V20" s="48"/>
      <c r="W20" s="49"/>
      <c r="X20" s="37">
        <f t="shared" si="1"/>
        <v>28710.99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" customHeight="1">
      <c r="A21" s="45">
        <v>9</v>
      </c>
      <c r="B21" s="46" t="s">
        <v>25</v>
      </c>
      <c r="C21" s="47">
        <v>0</v>
      </c>
      <c r="D21" s="47">
        <v>0</v>
      </c>
      <c r="E21" s="47">
        <v>0</v>
      </c>
      <c r="F21" s="47">
        <v>0</v>
      </c>
      <c r="G21" s="47">
        <v>5664.6</v>
      </c>
      <c r="H21" s="47">
        <v>5664.6</v>
      </c>
      <c r="I21" s="48"/>
      <c r="J21" s="49"/>
      <c r="K21" s="47"/>
      <c r="L21" s="40">
        <f t="shared" si="0"/>
        <v>11329.2</v>
      </c>
      <c r="M21" s="41"/>
      <c r="N21" s="45">
        <v>9</v>
      </c>
      <c r="O21" s="46" t="s">
        <v>25</v>
      </c>
      <c r="P21" s="50">
        <v>0</v>
      </c>
      <c r="Q21" s="47">
        <v>0</v>
      </c>
      <c r="R21" s="37">
        <v>0</v>
      </c>
      <c r="S21" s="51">
        <v>0</v>
      </c>
      <c r="T21" s="51">
        <v>3534.74</v>
      </c>
      <c r="U21" s="51">
        <v>3658.65</v>
      </c>
      <c r="V21" s="48"/>
      <c r="W21" s="49"/>
      <c r="X21" s="37">
        <f t="shared" si="1"/>
        <v>7193.39</v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" customHeight="1">
      <c r="A22" s="45">
        <v>10</v>
      </c>
      <c r="B22" s="46" t="s">
        <v>26</v>
      </c>
      <c r="C22" s="47">
        <v>2351.52</v>
      </c>
      <c r="D22" s="47">
        <v>2351.52</v>
      </c>
      <c r="E22" s="47">
        <v>2351.52</v>
      </c>
      <c r="F22" s="47">
        <v>2351.52</v>
      </c>
      <c r="G22" s="47">
        <v>2351.52</v>
      </c>
      <c r="H22" s="47">
        <v>2351.52</v>
      </c>
      <c r="I22" s="48"/>
      <c r="J22" s="49"/>
      <c r="K22" s="47"/>
      <c r="L22" s="40">
        <f t="shared" si="0"/>
        <v>14109.12</v>
      </c>
      <c r="M22" s="41"/>
      <c r="N22" s="45">
        <v>10</v>
      </c>
      <c r="O22" s="46" t="s">
        <v>26</v>
      </c>
      <c r="P22" s="50">
        <v>2415.53</v>
      </c>
      <c r="Q22" s="47">
        <v>2148.59</v>
      </c>
      <c r="R22" s="37">
        <v>2200.28</v>
      </c>
      <c r="S22" s="51">
        <v>2219.85</v>
      </c>
      <c r="T22" s="51">
        <v>2246.81</v>
      </c>
      <c r="U22" s="51">
        <v>2411.87</v>
      </c>
      <c r="V22" s="48"/>
      <c r="W22" s="49"/>
      <c r="X22" s="37">
        <f t="shared" si="1"/>
        <v>13642.93</v>
      </c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>
      <c r="A23" s="45">
        <v>11</v>
      </c>
      <c r="B23" s="46" t="s">
        <v>27</v>
      </c>
      <c r="C23" s="47">
        <v>2314.72</v>
      </c>
      <c r="D23" s="47">
        <v>2314.72</v>
      </c>
      <c r="E23" s="47">
        <v>2314.72</v>
      </c>
      <c r="F23" s="47">
        <v>2314.72</v>
      </c>
      <c r="G23" s="47">
        <v>2314.72</v>
      </c>
      <c r="H23" s="47">
        <v>2314.72</v>
      </c>
      <c r="I23" s="48"/>
      <c r="J23" s="49"/>
      <c r="K23" s="47"/>
      <c r="L23" s="40">
        <f t="shared" si="0"/>
        <v>13888.32</v>
      </c>
      <c r="M23" s="41"/>
      <c r="N23" s="45">
        <v>11</v>
      </c>
      <c r="O23" s="46" t="s">
        <v>27</v>
      </c>
      <c r="P23" s="50">
        <v>2448.87</v>
      </c>
      <c r="Q23" s="47">
        <v>2162.12</v>
      </c>
      <c r="R23" s="37">
        <v>2212.98</v>
      </c>
      <c r="S23" s="51">
        <v>2258.45</v>
      </c>
      <c r="T23" s="51">
        <v>2281.35</v>
      </c>
      <c r="U23" s="51">
        <v>2468.99</v>
      </c>
      <c r="V23" s="48"/>
      <c r="W23" s="49"/>
      <c r="X23" s="37">
        <f t="shared" si="1"/>
        <v>13832.76</v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" customHeight="1">
      <c r="A24" s="45">
        <v>12</v>
      </c>
      <c r="B24" s="46" t="s">
        <v>28</v>
      </c>
      <c r="C24" s="47">
        <v>2326.68</v>
      </c>
      <c r="D24" s="47">
        <v>2326.68</v>
      </c>
      <c r="E24" s="47">
        <v>2326.68</v>
      </c>
      <c r="F24" s="47">
        <v>2326.68</v>
      </c>
      <c r="G24" s="47">
        <v>2326.68</v>
      </c>
      <c r="H24" s="47">
        <v>2326.68</v>
      </c>
      <c r="I24" s="48"/>
      <c r="J24" s="49"/>
      <c r="K24" s="47"/>
      <c r="L24" s="40">
        <f t="shared" si="0"/>
        <v>13960.08</v>
      </c>
      <c r="M24" s="41"/>
      <c r="N24" s="45">
        <v>12</v>
      </c>
      <c r="O24" s="46" t="s">
        <v>28</v>
      </c>
      <c r="P24" s="50">
        <v>2322.21</v>
      </c>
      <c r="Q24" s="47">
        <v>2288.38</v>
      </c>
      <c r="R24" s="37">
        <v>2573.54</v>
      </c>
      <c r="S24" s="51">
        <v>2204.4</v>
      </c>
      <c r="T24" s="51">
        <v>2140.5</v>
      </c>
      <c r="U24" s="51">
        <v>2277.46</v>
      </c>
      <c r="V24" s="48"/>
      <c r="W24" s="49"/>
      <c r="X24" s="37">
        <f t="shared" si="1"/>
        <v>13806.49</v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2" customHeight="1">
      <c r="A25" s="45">
        <v>13</v>
      </c>
      <c r="B25" s="46" t="s">
        <v>29</v>
      </c>
      <c r="C25" s="47">
        <v>2489.52</v>
      </c>
      <c r="D25" s="47">
        <v>2489.52</v>
      </c>
      <c r="E25" s="47">
        <v>2489.52</v>
      </c>
      <c r="F25" s="47">
        <v>2489.52</v>
      </c>
      <c r="G25" s="47">
        <v>2489.52</v>
      </c>
      <c r="H25" s="47">
        <v>2489.52</v>
      </c>
      <c r="I25" s="48"/>
      <c r="J25" s="49"/>
      <c r="K25" s="47"/>
      <c r="L25" s="40">
        <f t="shared" si="0"/>
        <v>14937.12</v>
      </c>
      <c r="M25" s="41"/>
      <c r="N25" s="45">
        <v>13</v>
      </c>
      <c r="O25" s="46" t="s">
        <v>29</v>
      </c>
      <c r="P25" s="50">
        <v>2753.26</v>
      </c>
      <c r="Q25" s="47">
        <v>2492.13</v>
      </c>
      <c r="R25" s="37">
        <v>2534.32</v>
      </c>
      <c r="S25" s="51">
        <v>2553.02</v>
      </c>
      <c r="T25" s="51">
        <v>2583.6</v>
      </c>
      <c r="U25" s="51">
        <v>2754.75</v>
      </c>
      <c r="V25" s="48"/>
      <c r="W25" s="49"/>
      <c r="X25" s="37">
        <f t="shared" si="1"/>
        <v>15671.08</v>
      </c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" customHeight="1">
      <c r="A26" s="45">
        <v>14</v>
      </c>
      <c r="B26" s="46" t="s">
        <v>30</v>
      </c>
      <c r="C26" s="47">
        <v>2304.6</v>
      </c>
      <c r="D26" s="47">
        <v>2304.6</v>
      </c>
      <c r="E26" s="47">
        <v>2304.6</v>
      </c>
      <c r="F26" s="47">
        <v>2304.6</v>
      </c>
      <c r="G26" s="47">
        <v>2304.6</v>
      </c>
      <c r="H26" s="47">
        <v>2304.6</v>
      </c>
      <c r="I26" s="48"/>
      <c r="J26" s="49"/>
      <c r="K26" s="47"/>
      <c r="L26" s="40">
        <f t="shared" si="0"/>
        <v>13827.6</v>
      </c>
      <c r="M26" s="41"/>
      <c r="N26" s="45">
        <v>14</v>
      </c>
      <c r="O26" s="46" t="s">
        <v>30</v>
      </c>
      <c r="P26" s="50">
        <v>2509.18</v>
      </c>
      <c r="Q26" s="47">
        <v>2257.05</v>
      </c>
      <c r="R26" s="37">
        <v>2295.19</v>
      </c>
      <c r="S26" s="51">
        <v>2315.03</v>
      </c>
      <c r="T26" s="51">
        <v>2340.82</v>
      </c>
      <c r="U26" s="51">
        <v>2519.53</v>
      </c>
      <c r="V26" s="48"/>
      <c r="W26" s="49"/>
      <c r="X26" s="37">
        <f t="shared" si="1"/>
        <v>14236.8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" customHeight="1">
      <c r="A27" s="45">
        <v>15</v>
      </c>
      <c r="B27" s="46" t="s">
        <v>31</v>
      </c>
      <c r="C27" s="47">
        <v>37367.64</v>
      </c>
      <c r="D27" s="47">
        <v>37367.64</v>
      </c>
      <c r="E27" s="47">
        <v>37367.64</v>
      </c>
      <c r="F27" s="47">
        <v>37367.64</v>
      </c>
      <c r="G27" s="47">
        <v>37367.64</v>
      </c>
      <c r="H27" s="47">
        <v>37367.64</v>
      </c>
      <c r="I27" s="48"/>
      <c r="J27" s="49"/>
      <c r="K27" s="47">
        <f>280.6+280.6+280.6+280.6+280.6+280.6</f>
        <v>1683.6</v>
      </c>
      <c r="L27" s="40">
        <f t="shared" si="0"/>
        <v>225889.44</v>
      </c>
      <c r="M27" s="41"/>
      <c r="N27" s="45">
        <v>15</v>
      </c>
      <c r="O27" s="46" t="s">
        <v>31</v>
      </c>
      <c r="P27" s="50">
        <v>109431.26</v>
      </c>
      <c r="Q27" s="47">
        <v>34574.99</v>
      </c>
      <c r="R27" s="37">
        <v>36255.34</v>
      </c>
      <c r="S27" s="51">
        <v>34827.96</v>
      </c>
      <c r="T27" s="51">
        <v>51480.82</v>
      </c>
      <c r="U27" s="51">
        <v>39074.38</v>
      </c>
      <c r="V27" s="48"/>
      <c r="W27" s="49"/>
      <c r="X27" s="37">
        <f t="shared" si="1"/>
        <v>305644.75</v>
      </c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" customHeight="1">
      <c r="A28" s="45">
        <v>16</v>
      </c>
      <c r="B28" s="46" t="s">
        <v>32</v>
      </c>
      <c r="C28" s="47">
        <v>13129.03</v>
      </c>
      <c r="D28" s="47">
        <v>13129.03</v>
      </c>
      <c r="E28" s="47">
        <v>13129.03</v>
      </c>
      <c r="F28" s="47">
        <v>13129.03</v>
      </c>
      <c r="G28" s="47">
        <v>13129.03</v>
      </c>
      <c r="H28" s="47">
        <v>13129.03</v>
      </c>
      <c r="I28" s="48"/>
      <c r="J28" s="49"/>
      <c r="K28" s="47"/>
      <c r="L28" s="40">
        <f t="shared" si="0"/>
        <v>78774.18</v>
      </c>
      <c r="M28" s="41"/>
      <c r="N28" s="45">
        <v>16</v>
      </c>
      <c r="O28" s="46" t="s">
        <v>32</v>
      </c>
      <c r="P28" s="50">
        <v>11350.87</v>
      </c>
      <c r="Q28" s="47">
        <v>11058.19</v>
      </c>
      <c r="R28" s="37">
        <v>11628.39</v>
      </c>
      <c r="S28" s="51">
        <v>10882.38</v>
      </c>
      <c r="T28" s="51">
        <v>11166.28</v>
      </c>
      <c r="U28" s="51">
        <v>11225.75</v>
      </c>
      <c r="V28" s="48"/>
      <c r="W28" s="49"/>
      <c r="X28" s="37">
        <f t="shared" si="1"/>
        <v>67311.86</v>
      </c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" customHeight="1">
      <c r="A29" s="45">
        <v>17</v>
      </c>
      <c r="B29" s="46" t="s">
        <v>33</v>
      </c>
      <c r="C29" s="47">
        <v>2286.19</v>
      </c>
      <c r="D29" s="47">
        <v>2286.19</v>
      </c>
      <c r="E29" s="47">
        <v>2286.19</v>
      </c>
      <c r="F29" s="47">
        <v>2286.19</v>
      </c>
      <c r="G29" s="47">
        <v>2286.19</v>
      </c>
      <c r="H29" s="47">
        <v>2286.19</v>
      </c>
      <c r="I29" s="48"/>
      <c r="J29" s="49"/>
      <c r="K29" s="47"/>
      <c r="L29" s="40">
        <f t="shared" si="0"/>
        <v>13717.14</v>
      </c>
      <c r="M29" s="41"/>
      <c r="N29" s="45">
        <v>17</v>
      </c>
      <c r="O29" s="46" t="s">
        <v>33</v>
      </c>
      <c r="P29" s="50">
        <v>2647.36</v>
      </c>
      <c r="Q29" s="47">
        <v>2463.4</v>
      </c>
      <c r="R29" s="37">
        <v>2401.58</v>
      </c>
      <c r="S29" s="51">
        <v>2406.38</v>
      </c>
      <c r="T29" s="51">
        <v>2461.34</v>
      </c>
      <c r="U29" s="51">
        <v>2468.6</v>
      </c>
      <c r="V29" s="48"/>
      <c r="W29" s="49"/>
      <c r="X29" s="37">
        <f t="shared" si="1"/>
        <v>14848.66</v>
      </c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" customHeight="1">
      <c r="A30" s="45">
        <v>18</v>
      </c>
      <c r="B30" s="46" t="s">
        <v>34</v>
      </c>
      <c r="C30" s="47">
        <v>2281.54</v>
      </c>
      <c r="D30" s="47">
        <v>2281.54</v>
      </c>
      <c r="E30" s="47">
        <v>2281.54</v>
      </c>
      <c r="F30" s="47">
        <v>2281.54</v>
      </c>
      <c r="G30" s="47">
        <v>2281.54</v>
      </c>
      <c r="H30" s="47">
        <v>2281.54</v>
      </c>
      <c r="I30" s="48"/>
      <c r="J30" s="49"/>
      <c r="K30" s="47"/>
      <c r="L30" s="40">
        <f t="shared" si="0"/>
        <v>13689.24</v>
      </c>
      <c r="M30" s="41"/>
      <c r="N30" s="45">
        <v>18</v>
      </c>
      <c r="O30" s="46" t="s">
        <v>34</v>
      </c>
      <c r="P30" s="50">
        <v>2259.21</v>
      </c>
      <c r="Q30" s="47">
        <v>2247.08</v>
      </c>
      <c r="R30" s="37">
        <v>2414.6</v>
      </c>
      <c r="S30" s="51">
        <v>2032.84</v>
      </c>
      <c r="T30" s="51">
        <v>2091.15</v>
      </c>
      <c r="U30" s="51">
        <v>2048.71</v>
      </c>
      <c r="V30" s="48"/>
      <c r="W30" s="49"/>
      <c r="X30" s="37">
        <f t="shared" si="1"/>
        <v>13093.59</v>
      </c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" customHeight="1">
      <c r="A31" s="45">
        <v>19</v>
      </c>
      <c r="B31" s="46" t="s">
        <v>35</v>
      </c>
      <c r="C31" s="47">
        <v>10945.24</v>
      </c>
      <c r="D31" s="47">
        <v>10945.24</v>
      </c>
      <c r="E31" s="47">
        <v>10945.24</v>
      </c>
      <c r="F31" s="47">
        <v>10945.24</v>
      </c>
      <c r="G31" s="47">
        <v>10945.24</v>
      </c>
      <c r="H31" s="47">
        <v>10933.28</v>
      </c>
      <c r="I31" s="48"/>
      <c r="J31" s="49"/>
      <c r="K31" s="47">
        <f>785.68+785.68+1047.13+785.68+785.68+785.68</f>
        <v>4975.53</v>
      </c>
      <c r="L31" s="40">
        <f t="shared" si="0"/>
        <v>70635.01</v>
      </c>
      <c r="M31" s="41"/>
      <c r="N31" s="45">
        <v>19</v>
      </c>
      <c r="O31" s="46" t="s">
        <v>35</v>
      </c>
      <c r="P31" s="50">
        <v>12967.62</v>
      </c>
      <c r="Q31" s="47">
        <v>11449.01</v>
      </c>
      <c r="R31" s="37">
        <v>13189.07</v>
      </c>
      <c r="S31" s="51">
        <v>14719.73</v>
      </c>
      <c r="T31" s="51">
        <v>12041.51</v>
      </c>
      <c r="U31" s="51">
        <v>12459.71</v>
      </c>
      <c r="V31" s="48"/>
      <c r="W31" s="49"/>
      <c r="X31" s="37">
        <f t="shared" si="1"/>
        <v>76826.65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" customHeight="1">
      <c r="A32" s="45">
        <v>20</v>
      </c>
      <c r="B32" s="46" t="s">
        <v>36</v>
      </c>
      <c r="C32" s="47">
        <v>11106.24</v>
      </c>
      <c r="D32" s="47">
        <v>11106.24</v>
      </c>
      <c r="E32" s="47">
        <v>11106.24</v>
      </c>
      <c r="F32" s="47">
        <v>11106.24</v>
      </c>
      <c r="G32" s="47">
        <v>11106.24</v>
      </c>
      <c r="H32" s="47">
        <v>11106.24</v>
      </c>
      <c r="I32" s="48"/>
      <c r="J32" s="49"/>
      <c r="K32" s="47">
        <f>522.56+522.56+542.24+529.12+529.12+529.12</f>
        <v>3174.72</v>
      </c>
      <c r="L32" s="40">
        <f t="shared" si="0"/>
        <v>69812.16</v>
      </c>
      <c r="M32" s="41"/>
      <c r="N32" s="45">
        <v>20</v>
      </c>
      <c r="O32" s="46" t="s">
        <v>36</v>
      </c>
      <c r="P32" s="50">
        <v>12595.36</v>
      </c>
      <c r="Q32" s="47">
        <v>12108.7</v>
      </c>
      <c r="R32" s="37">
        <v>12563.9</v>
      </c>
      <c r="S32" s="51">
        <v>12303.13</v>
      </c>
      <c r="T32" s="51">
        <v>12951.7</v>
      </c>
      <c r="U32" s="51">
        <v>16245.33</v>
      </c>
      <c r="V32" s="48"/>
      <c r="W32" s="49"/>
      <c r="X32" s="37">
        <f t="shared" si="1"/>
        <v>78768.12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" customHeight="1">
      <c r="A33" s="45">
        <v>21</v>
      </c>
      <c r="B33" s="46" t="s">
        <v>37</v>
      </c>
      <c r="C33" s="47">
        <v>10708.98</v>
      </c>
      <c r="D33" s="47">
        <v>10708.98</v>
      </c>
      <c r="E33" s="47">
        <v>10708.98</v>
      </c>
      <c r="F33" s="47">
        <v>10708.98</v>
      </c>
      <c r="G33" s="47">
        <v>10708.98</v>
      </c>
      <c r="H33" s="47">
        <v>10708.98</v>
      </c>
      <c r="I33" s="48"/>
      <c r="J33" s="49"/>
      <c r="K33" s="47">
        <f>394.68+394.68+1730.73+840.03+840.03+840.03</f>
        <v>5040.18</v>
      </c>
      <c r="L33" s="40">
        <f t="shared" si="0"/>
        <v>69294.06</v>
      </c>
      <c r="M33" s="41"/>
      <c r="N33" s="45">
        <v>21</v>
      </c>
      <c r="O33" s="46" t="s">
        <v>37</v>
      </c>
      <c r="P33" s="50">
        <v>11875.51</v>
      </c>
      <c r="Q33" s="47">
        <v>11332.87</v>
      </c>
      <c r="R33" s="37">
        <v>11862.9</v>
      </c>
      <c r="S33" s="51">
        <v>11780.87</v>
      </c>
      <c r="T33" s="51">
        <v>14215.8</v>
      </c>
      <c r="U33" s="51">
        <v>16709.23</v>
      </c>
      <c r="V33" s="48"/>
      <c r="W33" s="49"/>
      <c r="X33" s="37">
        <f t="shared" si="1"/>
        <v>77777.18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" customHeight="1">
      <c r="A34" s="45">
        <v>22</v>
      </c>
      <c r="B34" s="46" t="s">
        <v>38</v>
      </c>
      <c r="C34" s="47">
        <v>11650.88</v>
      </c>
      <c r="D34" s="47">
        <v>11647.2</v>
      </c>
      <c r="E34" s="47">
        <v>11651.8</v>
      </c>
      <c r="F34" s="47">
        <v>11657.32</v>
      </c>
      <c r="G34" s="47">
        <v>11657.32</v>
      </c>
      <c r="H34" s="47">
        <v>11658.24</v>
      </c>
      <c r="I34" s="48"/>
      <c r="J34" s="49"/>
      <c r="K34" s="47"/>
      <c r="L34" s="40">
        <f t="shared" si="0"/>
        <v>69922.76</v>
      </c>
      <c r="M34" s="41"/>
      <c r="N34" s="45">
        <v>22</v>
      </c>
      <c r="O34" s="46" t="s">
        <v>38</v>
      </c>
      <c r="P34" s="50">
        <v>12304.35</v>
      </c>
      <c r="Q34" s="47">
        <v>11769.77</v>
      </c>
      <c r="R34" s="37">
        <v>12105.95</v>
      </c>
      <c r="S34" s="51">
        <v>13862.48</v>
      </c>
      <c r="T34" s="51">
        <v>13048.71</v>
      </c>
      <c r="U34" s="51">
        <v>14928.29</v>
      </c>
      <c r="V34" s="48"/>
      <c r="W34" s="49"/>
      <c r="X34" s="37">
        <f t="shared" si="1"/>
        <v>78019.55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" customHeight="1">
      <c r="A35" s="45">
        <v>23</v>
      </c>
      <c r="B35" s="46" t="s">
        <v>39</v>
      </c>
      <c r="C35" s="47">
        <v>30583.34</v>
      </c>
      <c r="D35" s="47">
        <v>30568.85</v>
      </c>
      <c r="E35" s="47">
        <v>30568.85</v>
      </c>
      <c r="F35" s="47">
        <v>30568.85</v>
      </c>
      <c r="G35" s="47">
        <v>30568.85</v>
      </c>
      <c r="H35" s="47">
        <v>30568.85</v>
      </c>
      <c r="I35" s="48"/>
      <c r="J35" s="49"/>
      <c r="K35" s="47"/>
      <c r="L35" s="40">
        <f t="shared" si="0"/>
        <v>183427.59</v>
      </c>
      <c r="M35" s="41"/>
      <c r="N35" s="45">
        <v>23</v>
      </c>
      <c r="O35" s="46" t="s">
        <v>39</v>
      </c>
      <c r="P35" s="50">
        <v>27172.05</v>
      </c>
      <c r="Q35" s="47">
        <v>26060.78</v>
      </c>
      <c r="R35" s="37">
        <v>27181.28</v>
      </c>
      <c r="S35" s="51">
        <v>26335.2</v>
      </c>
      <c r="T35" s="51">
        <v>29539.35</v>
      </c>
      <c r="U35" s="51">
        <v>29320.54</v>
      </c>
      <c r="V35" s="48"/>
      <c r="W35" s="49"/>
      <c r="X35" s="37">
        <f t="shared" si="1"/>
        <v>165609.2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" customHeight="1">
      <c r="A36" s="45">
        <v>24</v>
      </c>
      <c r="B36" s="46" t="s">
        <v>40</v>
      </c>
      <c r="C36" s="47">
        <v>11000.44</v>
      </c>
      <c r="D36" s="47">
        <v>11000.44</v>
      </c>
      <c r="E36" s="47">
        <v>11000.44</v>
      </c>
      <c r="F36" s="47">
        <v>11000.44</v>
      </c>
      <c r="G36" s="47">
        <v>11000.44</v>
      </c>
      <c r="H36" s="47">
        <v>11000.44</v>
      </c>
      <c r="I36" s="48"/>
      <c r="J36" s="49"/>
      <c r="K36" s="47">
        <f>688.16+688.16+688.16+688.16+688.16+688.16</f>
        <v>4128.96</v>
      </c>
      <c r="L36" s="40">
        <f t="shared" si="0"/>
        <v>70131.6</v>
      </c>
      <c r="M36" s="41"/>
      <c r="N36" s="45">
        <v>24</v>
      </c>
      <c r="O36" s="46" t="s">
        <v>40</v>
      </c>
      <c r="P36" s="50">
        <v>14877.11</v>
      </c>
      <c r="Q36" s="47">
        <v>11200.6</v>
      </c>
      <c r="R36" s="37">
        <v>11917.28</v>
      </c>
      <c r="S36" s="51">
        <v>11260.21</v>
      </c>
      <c r="T36" s="51">
        <v>11720.55</v>
      </c>
      <c r="U36" s="51">
        <v>13190.05</v>
      </c>
      <c r="V36" s="48"/>
      <c r="W36" s="49"/>
      <c r="X36" s="37">
        <f t="shared" si="1"/>
        <v>74165.8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" customHeight="1">
      <c r="A37" s="45">
        <v>25</v>
      </c>
      <c r="B37" s="46" t="s">
        <v>41</v>
      </c>
      <c r="C37" s="47">
        <v>37898.48</v>
      </c>
      <c r="D37" s="47">
        <v>37898.48</v>
      </c>
      <c r="E37" s="47">
        <v>37898.48</v>
      </c>
      <c r="F37" s="47">
        <v>37898.48</v>
      </c>
      <c r="G37" s="47">
        <v>37898.48</v>
      </c>
      <c r="H37" s="47">
        <v>37898.48</v>
      </c>
      <c r="I37" s="48"/>
      <c r="J37" s="49"/>
      <c r="K37" s="47"/>
      <c r="L37" s="40">
        <f t="shared" si="0"/>
        <v>227390.88</v>
      </c>
      <c r="M37" s="41"/>
      <c r="N37" s="45">
        <v>25</v>
      </c>
      <c r="O37" s="46" t="s">
        <v>41</v>
      </c>
      <c r="P37" s="50">
        <v>42272.39</v>
      </c>
      <c r="Q37" s="47">
        <v>42776.61</v>
      </c>
      <c r="R37" s="37">
        <v>42995.15</v>
      </c>
      <c r="S37" s="51">
        <v>71919.82</v>
      </c>
      <c r="T37" s="51">
        <v>42538.23</v>
      </c>
      <c r="U37" s="51">
        <v>47382.76</v>
      </c>
      <c r="V37" s="48"/>
      <c r="W37" s="49"/>
      <c r="X37" s="37">
        <f t="shared" si="1"/>
        <v>289884.96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" customHeight="1">
      <c r="A38" s="45">
        <v>26</v>
      </c>
      <c r="B38" s="46" t="s">
        <v>42</v>
      </c>
      <c r="C38" s="47">
        <v>11626.96</v>
      </c>
      <c r="D38" s="47">
        <v>11626.96</v>
      </c>
      <c r="E38" s="47">
        <v>11626.96</v>
      </c>
      <c r="F38" s="47">
        <v>11626.96</v>
      </c>
      <c r="G38" s="47">
        <v>11626.96</v>
      </c>
      <c r="H38" s="47">
        <v>11626.96</v>
      </c>
      <c r="I38" s="48"/>
      <c r="J38" s="49"/>
      <c r="K38" s="47"/>
      <c r="L38" s="40">
        <f t="shared" si="0"/>
        <v>69761.76</v>
      </c>
      <c r="M38" s="41"/>
      <c r="N38" s="45">
        <v>26</v>
      </c>
      <c r="O38" s="46" t="s">
        <v>42</v>
      </c>
      <c r="P38" s="50">
        <v>12507.49</v>
      </c>
      <c r="Q38" s="47">
        <v>25655.1</v>
      </c>
      <c r="R38" s="37">
        <v>12083.25</v>
      </c>
      <c r="S38" s="51">
        <v>12364.35</v>
      </c>
      <c r="T38" s="51">
        <v>12265.05</v>
      </c>
      <c r="U38" s="51">
        <v>12747.35</v>
      </c>
      <c r="V38" s="48"/>
      <c r="W38" s="49"/>
      <c r="X38" s="37">
        <f t="shared" si="1"/>
        <v>87622.59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" customHeight="1">
      <c r="A39" s="45">
        <v>27</v>
      </c>
      <c r="B39" s="46" t="s">
        <v>43</v>
      </c>
      <c r="C39" s="47">
        <v>13175.64</v>
      </c>
      <c r="D39" s="47">
        <v>13175.64</v>
      </c>
      <c r="E39" s="47">
        <v>13175.64</v>
      </c>
      <c r="F39" s="47">
        <v>13175.64</v>
      </c>
      <c r="G39" s="47">
        <v>13175.64</v>
      </c>
      <c r="H39" s="47">
        <v>13175.64</v>
      </c>
      <c r="I39" s="48"/>
      <c r="J39" s="49"/>
      <c r="K39" s="47"/>
      <c r="L39" s="40">
        <f t="shared" si="0"/>
        <v>79053.84</v>
      </c>
      <c r="M39" s="41"/>
      <c r="N39" s="45">
        <v>27</v>
      </c>
      <c r="O39" s="46" t="s">
        <v>43</v>
      </c>
      <c r="P39" s="50">
        <v>13686.09</v>
      </c>
      <c r="Q39" s="47">
        <v>12675.49</v>
      </c>
      <c r="R39" s="37">
        <v>13581.85</v>
      </c>
      <c r="S39" s="51">
        <v>13527.37</v>
      </c>
      <c r="T39" s="51">
        <v>13807.31</v>
      </c>
      <c r="U39" s="51">
        <v>14551.07</v>
      </c>
      <c r="V39" s="48"/>
      <c r="W39" s="49"/>
      <c r="X39" s="37">
        <f t="shared" si="1"/>
        <v>81829.18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" customHeight="1">
      <c r="A40" s="45">
        <v>28</v>
      </c>
      <c r="B40" s="46" t="s">
        <v>44</v>
      </c>
      <c r="C40" s="47">
        <v>4832.44</v>
      </c>
      <c r="D40" s="47">
        <v>4832.44</v>
      </c>
      <c r="E40" s="47">
        <v>4832.44</v>
      </c>
      <c r="F40" s="47">
        <v>4832.44</v>
      </c>
      <c r="G40" s="47">
        <v>4832.44</v>
      </c>
      <c r="H40" s="47">
        <v>4832.44</v>
      </c>
      <c r="I40" s="48"/>
      <c r="J40" s="49"/>
      <c r="K40" s="47">
        <f>440.68+440.68+440.68+440.68+440.68+440.68</f>
        <v>2644.08</v>
      </c>
      <c r="L40" s="40">
        <f t="shared" si="0"/>
        <v>31638.72</v>
      </c>
      <c r="M40" s="41"/>
      <c r="N40" s="45">
        <v>28</v>
      </c>
      <c r="O40" s="46" t="s">
        <v>44</v>
      </c>
      <c r="P40" s="50">
        <v>4458.92</v>
      </c>
      <c r="Q40" s="47">
        <v>4309.86</v>
      </c>
      <c r="R40" s="37">
        <v>4733.01</v>
      </c>
      <c r="S40" s="51">
        <v>4237.47</v>
      </c>
      <c r="T40" s="51">
        <v>4394.17</v>
      </c>
      <c r="U40" s="51">
        <v>4418.35</v>
      </c>
      <c r="V40" s="48"/>
      <c r="W40" s="49"/>
      <c r="X40" s="37">
        <f t="shared" si="1"/>
        <v>26551.78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" customHeight="1">
      <c r="A41" s="45">
        <v>29</v>
      </c>
      <c r="B41" s="46" t="s">
        <v>45</v>
      </c>
      <c r="C41" s="47">
        <v>5424.89</v>
      </c>
      <c r="D41" s="47">
        <v>5424.89</v>
      </c>
      <c r="E41" s="47">
        <v>5424.89</v>
      </c>
      <c r="F41" s="47">
        <v>5424.89</v>
      </c>
      <c r="G41" s="47">
        <v>5424.89</v>
      </c>
      <c r="H41" s="47">
        <v>5424.89</v>
      </c>
      <c r="I41" s="48"/>
      <c r="J41" s="49"/>
      <c r="K41" s="47"/>
      <c r="L41" s="40">
        <f t="shared" si="0"/>
        <v>32549.34</v>
      </c>
      <c r="M41" s="41"/>
      <c r="N41" s="45">
        <v>29</v>
      </c>
      <c r="O41" s="46" t="s">
        <v>45</v>
      </c>
      <c r="P41" s="50">
        <v>6644.88</v>
      </c>
      <c r="Q41" s="47">
        <v>6497.46</v>
      </c>
      <c r="R41" s="37">
        <v>7202</v>
      </c>
      <c r="S41" s="51">
        <v>6431.46</v>
      </c>
      <c r="T41" s="51">
        <v>6621.51</v>
      </c>
      <c r="U41" s="51">
        <v>8549</v>
      </c>
      <c r="V41" s="48"/>
      <c r="W41" s="49"/>
      <c r="X41" s="37">
        <f t="shared" si="1"/>
        <v>41946.31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" customHeight="1">
      <c r="A42" s="45">
        <v>30</v>
      </c>
      <c r="B42" s="46" t="s">
        <v>46</v>
      </c>
      <c r="C42" s="47">
        <v>2259.26</v>
      </c>
      <c r="D42" s="47">
        <v>2259.26</v>
      </c>
      <c r="E42" s="47">
        <v>2259.26</v>
      </c>
      <c r="F42" s="47">
        <v>2259.26</v>
      </c>
      <c r="G42" s="47">
        <v>2259.26</v>
      </c>
      <c r="H42" s="47">
        <v>2259.26</v>
      </c>
      <c r="I42" s="48"/>
      <c r="J42" s="49"/>
      <c r="K42" s="47"/>
      <c r="L42" s="40">
        <f t="shared" si="0"/>
        <v>13555.56</v>
      </c>
      <c r="M42" s="41"/>
      <c r="N42" s="45">
        <v>30</v>
      </c>
      <c r="O42" s="46" t="s">
        <v>46</v>
      </c>
      <c r="P42" s="50">
        <v>2013.27</v>
      </c>
      <c r="Q42" s="47">
        <v>1982.9</v>
      </c>
      <c r="R42" s="37">
        <v>2441.14</v>
      </c>
      <c r="S42" s="51">
        <v>1880.39</v>
      </c>
      <c r="T42" s="51">
        <v>1888.66</v>
      </c>
      <c r="U42" s="51">
        <v>2059</v>
      </c>
      <c r="V42" s="48"/>
      <c r="W42" s="49"/>
      <c r="X42" s="37">
        <f t="shared" si="1"/>
        <v>12265.36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" customHeight="1">
      <c r="A43" s="45">
        <v>31</v>
      </c>
      <c r="B43" s="46" t="s">
        <v>47</v>
      </c>
      <c r="C43" s="47">
        <v>0</v>
      </c>
      <c r="D43" s="47">
        <v>0</v>
      </c>
      <c r="E43" s="47">
        <v>0</v>
      </c>
      <c r="F43" s="47">
        <v>0</v>
      </c>
      <c r="G43" s="47">
        <v>4298.36</v>
      </c>
      <c r="H43" s="47">
        <v>4298.36</v>
      </c>
      <c r="I43" s="48"/>
      <c r="J43" s="49"/>
      <c r="K43" s="47">
        <f>1814.7+3816.42</f>
        <v>5631.12</v>
      </c>
      <c r="L43" s="40">
        <f t="shared" si="0"/>
        <v>14227.84</v>
      </c>
      <c r="M43" s="41"/>
      <c r="N43" s="45">
        <v>31</v>
      </c>
      <c r="O43" s="46" t="s">
        <v>47</v>
      </c>
      <c r="P43" s="50">
        <v>0</v>
      </c>
      <c r="Q43" s="47">
        <v>0</v>
      </c>
      <c r="R43" s="37">
        <v>0</v>
      </c>
      <c r="S43" s="51">
        <v>0</v>
      </c>
      <c r="T43" s="51">
        <v>2890.96</v>
      </c>
      <c r="U43" s="51">
        <v>3665.03</v>
      </c>
      <c r="V43" s="48"/>
      <c r="W43" s="49"/>
      <c r="X43" s="37">
        <f t="shared" si="1"/>
        <v>6555.99</v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" customHeight="1">
      <c r="A44" s="45">
        <v>32</v>
      </c>
      <c r="B44" s="46" t="s">
        <v>48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4199.57</v>
      </c>
      <c r="I44" s="48"/>
      <c r="J44" s="49"/>
      <c r="K44" s="47"/>
      <c r="L44" s="40">
        <f t="shared" si="0"/>
        <v>4199.57</v>
      </c>
      <c r="M44" s="41"/>
      <c r="N44" s="45">
        <v>32</v>
      </c>
      <c r="O44" s="46" t="s">
        <v>48</v>
      </c>
      <c r="P44" s="50">
        <v>0</v>
      </c>
      <c r="Q44" s="47">
        <v>0</v>
      </c>
      <c r="R44" s="37">
        <v>0</v>
      </c>
      <c r="S44" s="51">
        <v>0</v>
      </c>
      <c r="T44" s="51">
        <v>0</v>
      </c>
      <c r="U44" s="51">
        <v>3222.83</v>
      </c>
      <c r="V44" s="48"/>
      <c r="W44" s="49"/>
      <c r="X44" s="37">
        <f t="shared" si="1"/>
        <v>3222.83</v>
      </c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" customHeight="1">
      <c r="A45" s="45">
        <v>33</v>
      </c>
      <c r="B45" s="46" t="s">
        <v>49</v>
      </c>
      <c r="C45" s="47">
        <v>5853.9</v>
      </c>
      <c r="D45" s="47">
        <v>5853.9</v>
      </c>
      <c r="E45" s="47">
        <v>5853.9</v>
      </c>
      <c r="F45" s="47">
        <v>5853.9</v>
      </c>
      <c r="G45" s="47">
        <v>5853.9</v>
      </c>
      <c r="H45" s="47">
        <v>5853.9</v>
      </c>
      <c r="I45" s="48"/>
      <c r="J45" s="49"/>
      <c r="K45" s="47"/>
      <c r="L45" s="40">
        <f t="shared" si="0"/>
        <v>35123.4</v>
      </c>
      <c r="M45" s="41"/>
      <c r="N45" s="45">
        <v>33</v>
      </c>
      <c r="O45" s="46" t="s">
        <v>49</v>
      </c>
      <c r="P45" s="50">
        <v>8163.36</v>
      </c>
      <c r="Q45" s="47">
        <v>6300.88</v>
      </c>
      <c r="R45" s="37">
        <v>6360</v>
      </c>
      <c r="S45" s="51">
        <v>6072.32</v>
      </c>
      <c r="T45" s="51">
        <v>6134.65</v>
      </c>
      <c r="U45" s="51">
        <v>6272.94</v>
      </c>
      <c r="V45" s="48"/>
      <c r="W45" s="49"/>
      <c r="X45" s="37">
        <f t="shared" si="1"/>
        <v>39304.15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" customHeight="1">
      <c r="A46" s="45">
        <v>34</v>
      </c>
      <c r="B46" s="46" t="s">
        <v>50</v>
      </c>
      <c r="C46" s="47">
        <v>2143.4</v>
      </c>
      <c r="D46" s="47">
        <v>2143.4</v>
      </c>
      <c r="E46" s="47">
        <v>2143.4</v>
      </c>
      <c r="F46" s="47">
        <v>2143.4</v>
      </c>
      <c r="G46" s="47">
        <v>2143.4</v>
      </c>
      <c r="H46" s="47">
        <v>2143.4</v>
      </c>
      <c r="I46" s="48"/>
      <c r="J46" s="49"/>
      <c r="K46" s="47"/>
      <c r="L46" s="40">
        <f t="shared" si="0"/>
        <v>12860.4</v>
      </c>
      <c r="M46" s="41"/>
      <c r="N46" s="45">
        <v>34</v>
      </c>
      <c r="O46" s="46" t="s">
        <v>50</v>
      </c>
      <c r="P46" s="50">
        <v>2489.69</v>
      </c>
      <c r="Q46" s="47">
        <v>2239.04</v>
      </c>
      <c r="R46" s="37">
        <v>2526.57</v>
      </c>
      <c r="S46" s="51">
        <v>2297.6</v>
      </c>
      <c r="T46" s="51">
        <v>2300.3</v>
      </c>
      <c r="U46" s="51">
        <v>6041.34</v>
      </c>
      <c r="V46" s="48"/>
      <c r="W46" s="49"/>
      <c r="X46" s="37">
        <f t="shared" si="1"/>
        <v>17894.54</v>
      </c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" customHeight="1">
      <c r="A47" s="45">
        <v>35</v>
      </c>
      <c r="B47" s="46" t="s">
        <v>51</v>
      </c>
      <c r="C47" s="47">
        <v>5851.08</v>
      </c>
      <c r="D47" s="47">
        <v>5851.08</v>
      </c>
      <c r="E47" s="47">
        <v>5851.08</v>
      </c>
      <c r="F47" s="47">
        <v>5851.08</v>
      </c>
      <c r="G47" s="47">
        <v>5851.08</v>
      </c>
      <c r="H47" s="47">
        <v>5851.08</v>
      </c>
      <c r="I47" s="48"/>
      <c r="J47" s="49"/>
      <c r="K47" s="47"/>
      <c r="L47" s="40">
        <f t="shared" si="0"/>
        <v>35106.48</v>
      </c>
      <c r="M47" s="41"/>
      <c r="N47" s="45">
        <v>35</v>
      </c>
      <c r="O47" s="46" t="s">
        <v>51</v>
      </c>
      <c r="P47" s="50">
        <v>5167.54</v>
      </c>
      <c r="Q47" s="47">
        <v>4889.01</v>
      </c>
      <c r="R47" s="37">
        <v>5148.76</v>
      </c>
      <c r="S47" s="51">
        <v>5617.95</v>
      </c>
      <c r="T47" s="51">
        <v>5074.03</v>
      </c>
      <c r="U47" s="51">
        <v>4981.64</v>
      </c>
      <c r="V47" s="48"/>
      <c r="W47" s="49"/>
      <c r="X47" s="37">
        <f t="shared" si="1"/>
        <v>30878.93</v>
      </c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" customHeight="1">
      <c r="A48" s="45">
        <v>36</v>
      </c>
      <c r="B48" s="46" t="s">
        <v>52</v>
      </c>
      <c r="C48" s="47">
        <v>1424.94</v>
      </c>
      <c r="D48" s="47">
        <v>1424.94</v>
      </c>
      <c r="E48" s="47">
        <v>1424.94</v>
      </c>
      <c r="F48" s="47">
        <v>1424.94</v>
      </c>
      <c r="G48" s="47">
        <v>1424.94</v>
      </c>
      <c r="H48" s="47">
        <v>1424.94</v>
      </c>
      <c r="I48" s="48"/>
      <c r="J48" s="49"/>
      <c r="K48" s="47">
        <f>531.76+531.76+531.76+531.76+531.76+531.76</f>
        <v>3190.56</v>
      </c>
      <c r="L48" s="40">
        <f t="shared" si="0"/>
        <v>11740.2</v>
      </c>
      <c r="M48" s="41"/>
      <c r="N48" s="45">
        <v>36</v>
      </c>
      <c r="O48" s="46" t="s">
        <v>52</v>
      </c>
      <c r="P48" s="50">
        <v>1900.53</v>
      </c>
      <c r="Q48" s="47">
        <v>1660.72</v>
      </c>
      <c r="R48" s="37">
        <v>1814.68</v>
      </c>
      <c r="S48" s="51">
        <v>1641.8</v>
      </c>
      <c r="T48" s="51">
        <v>1638.59</v>
      </c>
      <c r="U48" s="51">
        <v>1764.66</v>
      </c>
      <c r="V48" s="48"/>
      <c r="W48" s="49"/>
      <c r="X48" s="37">
        <f t="shared" si="1"/>
        <v>10420.98</v>
      </c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" customHeight="1">
      <c r="A49" s="45">
        <v>37</v>
      </c>
      <c r="B49" s="46" t="s">
        <v>53</v>
      </c>
      <c r="C49" s="47">
        <v>3609.67</v>
      </c>
      <c r="D49" s="47">
        <v>3609.67</v>
      </c>
      <c r="E49" s="47">
        <v>3609.67</v>
      </c>
      <c r="F49" s="47">
        <v>3663.62</v>
      </c>
      <c r="G49" s="47">
        <v>3663.62</v>
      </c>
      <c r="H49" s="47">
        <v>3663.62</v>
      </c>
      <c r="I49" s="48"/>
      <c r="J49" s="49"/>
      <c r="K49" s="47"/>
      <c r="L49" s="40">
        <f t="shared" si="0"/>
        <v>21819.87</v>
      </c>
      <c r="M49" s="41"/>
      <c r="N49" s="45">
        <v>37</v>
      </c>
      <c r="O49" s="46" t="s">
        <v>53</v>
      </c>
      <c r="P49" s="50">
        <v>4299.51</v>
      </c>
      <c r="Q49" s="47">
        <v>3793.84</v>
      </c>
      <c r="R49" s="37">
        <v>4187.55</v>
      </c>
      <c r="S49" s="51">
        <v>4179.79</v>
      </c>
      <c r="T49" s="51">
        <v>4157.68</v>
      </c>
      <c r="U49" s="51">
        <v>4913.66</v>
      </c>
      <c r="V49" s="48"/>
      <c r="W49" s="49"/>
      <c r="X49" s="37">
        <f t="shared" si="1"/>
        <v>25532.03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" customHeight="1">
      <c r="A50" s="45">
        <v>38</v>
      </c>
      <c r="B50" s="46" t="s">
        <v>54</v>
      </c>
      <c r="C50" s="47">
        <v>3722.91</v>
      </c>
      <c r="D50" s="47">
        <v>3722.91</v>
      </c>
      <c r="E50" s="47">
        <v>3722.91</v>
      </c>
      <c r="F50" s="47">
        <v>3722.91</v>
      </c>
      <c r="G50" s="47">
        <v>3722.91</v>
      </c>
      <c r="H50" s="47">
        <v>3722.91</v>
      </c>
      <c r="I50" s="48"/>
      <c r="J50" s="49"/>
      <c r="K50" s="47"/>
      <c r="L50" s="40">
        <f t="shared" si="0"/>
        <v>22337.46</v>
      </c>
      <c r="M50" s="41"/>
      <c r="N50" s="45">
        <v>38</v>
      </c>
      <c r="O50" s="46" t="s">
        <v>54</v>
      </c>
      <c r="P50" s="50">
        <v>3464.55</v>
      </c>
      <c r="Q50" s="47">
        <v>3150.93</v>
      </c>
      <c r="R50" s="52">
        <v>3223.64</v>
      </c>
      <c r="S50" s="51">
        <v>3402.68</v>
      </c>
      <c r="T50" s="51">
        <v>3342.15</v>
      </c>
      <c r="U50" s="51">
        <v>3948.82</v>
      </c>
      <c r="V50" s="48"/>
      <c r="W50" s="49"/>
      <c r="X50" s="52">
        <f t="shared" si="1"/>
        <v>20532.77</v>
      </c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" customHeight="1">
      <c r="A51" s="45">
        <v>39</v>
      </c>
      <c r="B51" s="46" t="s">
        <v>55</v>
      </c>
      <c r="C51" s="47">
        <v>0</v>
      </c>
      <c r="D51" s="47">
        <v>0</v>
      </c>
      <c r="E51" s="47">
        <v>0</v>
      </c>
      <c r="F51" s="47">
        <v>0</v>
      </c>
      <c r="G51" s="47">
        <v>4182.55</v>
      </c>
      <c r="H51" s="47">
        <v>4182.55</v>
      </c>
      <c r="I51" s="48"/>
      <c r="J51" s="49"/>
      <c r="K51" s="47"/>
      <c r="L51" s="40">
        <f t="shared" si="0"/>
        <v>8365.1</v>
      </c>
      <c r="M51" s="41"/>
      <c r="N51" s="45">
        <v>39</v>
      </c>
      <c r="O51" s="46" t="s">
        <v>55</v>
      </c>
      <c r="P51" s="50">
        <v>0</v>
      </c>
      <c r="Q51" s="47">
        <v>0</v>
      </c>
      <c r="R51" s="52">
        <v>0</v>
      </c>
      <c r="S51" s="51">
        <v>0</v>
      </c>
      <c r="T51" s="51">
        <v>2984.91</v>
      </c>
      <c r="U51" s="51">
        <v>3077.59</v>
      </c>
      <c r="V51" s="48"/>
      <c r="W51" s="49"/>
      <c r="X51" s="52">
        <f t="shared" si="1"/>
        <v>6062.5</v>
      </c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" customHeight="1">
      <c r="A52" s="45">
        <v>40</v>
      </c>
      <c r="B52" s="46" t="s">
        <v>56</v>
      </c>
      <c r="C52" s="47">
        <v>6748.65</v>
      </c>
      <c r="D52" s="47">
        <v>6748.65</v>
      </c>
      <c r="E52" s="47">
        <v>6748.65</v>
      </c>
      <c r="F52" s="47">
        <v>6748.65</v>
      </c>
      <c r="G52" s="47">
        <v>6748.65</v>
      </c>
      <c r="H52" s="47">
        <v>6748.65</v>
      </c>
      <c r="I52" s="48"/>
      <c r="J52" s="49"/>
      <c r="K52" s="47">
        <f>874+874+874+874+874+874</f>
        <v>5244</v>
      </c>
      <c r="L52" s="40">
        <f t="shared" si="0"/>
        <v>45735.9</v>
      </c>
      <c r="M52" s="41"/>
      <c r="N52" s="45">
        <v>40</v>
      </c>
      <c r="O52" s="46" t="s">
        <v>56</v>
      </c>
      <c r="P52" s="50">
        <v>8295.78</v>
      </c>
      <c r="Q52" s="47">
        <v>7900.84</v>
      </c>
      <c r="R52" s="47">
        <v>8130.65</v>
      </c>
      <c r="S52" s="51">
        <v>8792.54</v>
      </c>
      <c r="T52" s="51">
        <v>8280.57</v>
      </c>
      <c r="U52" s="51">
        <v>10931.96</v>
      </c>
      <c r="V52" s="48"/>
      <c r="W52" s="49"/>
      <c r="X52" s="47">
        <f t="shared" si="1"/>
        <v>52332.34</v>
      </c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1.25" customHeight="1">
      <c r="A53" s="45">
        <v>41</v>
      </c>
      <c r="B53" s="46" t="s">
        <v>57</v>
      </c>
      <c r="C53" s="47">
        <v>3110.84</v>
      </c>
      <c r="D53" s="47">
        <v>3111.67</v>
      </c>
      <c r="E53" s="47">
        <v>3111.67</v>
      </c>
      <c r="F53" s="47">
        <v>3111.67</v>
      </c>
      <c r="G53" s="47">
        <v>3111.67</v>
      </c>
      <c r="H53" s="47">
        <v>3111.67</v>
      </c>
      <c r="I53" s="48"/>
      <c r="J53" s="49"/>
      <c r="K53" s="37">
        <f>615.48+615.48+615.48+615.48+615.48+615.48</f>
        <v>3692.88</v>
      </c>
      <c r="L53" s="40">
        <f t="shared" si="0"/>
        <v>22362.07</v>
      </c>
      <c r="M53" s="41"/>
      <c r="N53" s="45">
        <v>41</v>
      </c>
      <c r="O53" s="46" t="s">
        <v>57</v>
      </c>
      <c r="P53" s="50">
        <v>3927.37</v>
      </c>
      <c r="Q53" s="47">
        <v>4838.51</v>
      </c>
      <c r="R53" s="47">
        <v>3951.61</v>
      </c>
      <c r="S53" s="51">
        <v>3695.13</v>
      </c>
      <c r="T53" s="51">
        <v>4117.13</v>
      </c>
      <c r="U53" s="51">
        <v>5102.96</v>
      </c>
      <c r="V53" s="48"/>
      <c r="W53" s="49"/>
      <c r="X53" s="37">
        <f t="shared" si="1"/>
        <v>25632.71</v>
      </c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" customHeight="1">
      <c r="A54" s="45">
        <v>42</v>
      </c>
      <c r="B54" s="53" t="s">
        <v>58</v>
      </c>
      <c r="C54" s="47">
        <v>4902.29</v>
      </c>
      <c r="D54" s="47">
        <v>4902.29</v>
      </c>
      <c r="E54" s="47">
        <v>4901.25</v>
      </c>
      <c r="F54" s="47">
        <v>4901.25</v>
      </c>
      <c r="G54" s="47">
        <v>4901.25</v>
      </c>
      <c r="H54" s="47">
        <v>4901.25</v>
      </c>
      <c r="I54" s="48"/>
      <c r="J54" s="49"/>
      <c r="K54" s="47"/>
      <c r="L54" s="40">
        <f t="shared" si="0"/>
        <v>29409.58</v>
      </c>
      <c r="M54" s="41"/>
      <c r="N54" s="45">
        <v>42</v>
      </c>
      <c r="O54" s="53" t="s">
        <v>58</v>
      </c>
      <c r="P54" s="50">
        <v>4376.84</v>
      </c>
      <c r="Q54" s="47">
        <v>4285.29</v>
      </c>
      <c r="R54" s="37">
        <v>4867.74</v>
      </c>
      <c r="S54" s="51">
        <v>4268.29</v>
      </c>
      <c r="T54" s="51">
        <v>4347.02</v>
      </c>
      <c r="U54" s="51">
        <v>4593.5</v>
      </c>
      <c r="V54" s="48"/>
      <c r="W54" s="49"/>
      <c r="X54" s="37">
        <f t="shared" si="1"/>
        <v>26738.68</v>
      </c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" customHeight="1">
      <c r="A55" s="45">
        <v>43</v>
      </c>
      <c r="B55" s="53" t="s">
        <v>59</v>
      </c>
      <c r="C55" s="47">
        <v>9890.53</v>
      </c>
      <c r="D55" s="47">
        <v>9890.53</v>
      </c>
      <c r="E55" s="47">
        <v>9890.53</v>
      </c>
      <c r="F55" s="47">
        <v>9890.53</v>
      </c>
      <c r="G55" s="47">
        <v>9890.53</v>
      </c>
      <c r="H55" s="47">
        <v>9890.53</v>
      </c>
      <c r="I55" s="48"/>
      <c r="J55" s="49"/>
      <c r="K55" s="47">
        <f>1886.92+1886.92+1886.92+1886.92+1886.92+1886.92</f>
        <v>11321.52</v>
      </c>
      <c r="L55" s="40">
        <f t="shared" si="0"/>
        <v>70664.7</v>
      </c>
      <c r="M55" s="41"/>
      <c r="N55" s="45">
        <v>43</v>
      </c>
      <c r="O55" s="53" t="s">
        <v>59</v>
      </c>
      <c r="P55" s="50">
        <v>8523.02</v>
      </c>
      <c r="Q55" s="47">
        <v>8118.03</v>
      </c>
      <c r="R55" s="37">
        <v>8806.16</v>
      </c>
      <c r="S55" s="51">
        <v>8333.26</v>
      </c>
      <c r="T55" s="51">
        <v>8631.63</v>
      </c>
      <c r="U55" s="51">
        <v>9178.19</v>
      </c>
      <c r="V55" s="48"/>
      <c r="W55" s="49"/>
      <c r="X55" s="37">
        <f t="shared" si="1"/>
        <v>51590.29</v>
      </c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" customHeight="1">
      <c r="A56" s="45">
        <v>44</v>
      </c>
      <c r="B56" s="53" t="s">
        <v>60</v>
      </c>
      <c r="C56" s="47">
        <v>1579.73</v>
      </c>
      <c r="D56" s="47">
        <v>1579.73</v>
      </c>
      <c r="E56" s="47">
        <v>1579.73</v>
      </c>
      <c r="F56" s="47">
        <v>1579.73</v>
      </c>
      <c r="G56" s="47">
        <v>1579.73</v>
      </c>
      <c r="H56" s="47">
        <v>1579.73</v>
      </c>
      <c r="I56" s="48"/>
      <c r="J56" s="49"/>
      <c r="K56" s="47"/>
      <c r="L56" s="40">
        <f t="shared" si="0"/>
        <v>9478.38</v>
      </c>
      <c r="M56" s="41"/>
      <c r="N56" s="45">
        <v>44</v>
      </c>
      <c r="O56" s="53" t="s">
        <v>60</v>
      </c>
      <c r="P56" s="50">
        <v>1422.73</v>
      </c>
      <c r="Q56" s="47">
        <v>1138.96</v>
      </c>
      <c r="R56" s="37">
        <v>1378.24</v>
      </c>
      <c r="S56" s="51">
        <v>1291.29</v>
      </c>
      <c r="T56" s="51">
        <v>1232.74</v>
      </c>
      <c r="U56" s="51">
        <v>1306.19</v>
      </c>
      <c r="V56" s="48"/>
      <c r="W56" s="49"/>
      <c r="X56" s="37">
        <f t="shared" si="1"/>
        <v>7770.15</v>
      </c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" customHeight="1">
      <c r="A57" s="45">
        <v>45</v>
      </c>
      <c r="B57" s="53" t="s">
        <v>61</v>
      </c>
      <c r="C57" s="47">
        <v>7518.29</v>
      </c>
      <c r="D57" s="47">
        <v>7518.29</v>
      </c>
      <c r="E57" s="47">
        <v>7518.29</v>
      </c>
      <c r="F57" s="47">
        <v>7518.29</v>
      </c>
      <c r="G57" s="47">
        <v>7518.29</v>
      </c>
      <c r="H57" s="47">
        <v>7518.29</v>
      </c>
      <c r="I57" s="48"/>
      <c r="J57" s="49"/>
      <c r="K57" s="47"/>
      <c r="L57" s="40">
        <f t="shared" si="0"/>
        <v>45109.74</v>
      </c>
      <c r="M57" s="41"/>
      <c r="N57" s="45">
        <v>45</v>
      </c>
      <c r="O57" s="53" t="s">
        <v>61</v>
      </c>
      <c r="P57" s="50">
        <v>6947.29</v>
      </c>
      <c r="Q57" s="47">
        <v>6339.06</v>
      </c>
      <c r="R57" s="37">
        <v>6485.94</v>
      </c>
      <c r="S57" s="51">
        <v>7568.36</v>
      </c>
      <c r="T57" s="51">
        <v>6588.95</v>
      </c>
      <c r="U57" s="51">
        <v>7504.02</v>
      </c>
      <c r="V57" s="48"/>
      <c r="W57" s="49"/>
      <c r="X57" s="37">
        <f t="shared" si="1"/>
        <v>41433.62</v>
      </c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" customHeight="1">
      <c r="A58" s="45">
        <v>46</v>
      </c>
      <c r="B58" s="53" t="s">
        <v>62</v>
      </c>
      <c r="C58" s="47">
        <v>8920.32</v>
      </c>
      <c r="D58" s="47">
        <v>8920.32</v>
      </c>
      <c r="E58" s="47">
        <v>8920.32</v>
      </c>
      <c r="F58" s="47">
        <v>8920.32</v>
      </c>
      <c r="G58" s="47">
        <v>8920.32</v>
      </c>
      <c r="H58" s="47">
        <v>8920.32</v>
      </c>
      <c r="I58" s="48"/>
      <c r="J58" s="49"/>
      <c r="K58" s="47"/>
      <c r="L58" s="40">
        <f t="shared" si="0"/>
        <v>53521.92</v>
      </c>
      <c r="M58" s="41"/>
      <c r="N58" s="45">
        <v>46</v>
      </c>
      <c r="O58" s="53" t="s">
        <v>62</v>
      </c>
      <c r="P58" s="50">
        <v>8705.88</v>
      </c>
      <c r="Q58" s="47">
        <v>8089.9</v>
      </c>
      <c r="R58" s="37">
        <v>8619.61</v>
      </c>
      <c r="S58" s="51">
        <v>8525.51</v>
      </c>
      <c r="T58" s="51">
        <v>8660.95</v>
      </c>
      <c r="U58" s="51">
        <v>2996.1</v>
      </c>
      <c r="V58" s="48"/>
      <c r="W58" s="49"/>
      <c r="X58" s="37">
        <f t="shared" si="1"/>
        <v>45597.95</v>
      </c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" customHeight="1">
      <c r="A59" s="45">
        <v>47</v>
      </c>
      <c r="B59" s="53" t="s">
        <v>63</v>
      </c>
      <c r="C59" s="47">
        <v>5098.45</v>
      </c>
      <c r="D59" s="47">
        <v>5098.45</v>
      </c>
      <c r="E59" s="47">
        <v>5098.45</v>
      </c>
      <c r="F59" s="47">
        <v>5098.45</v>
      </c>
      <c r="G59" s="47">
        <v>5098.45</v>
      </c>
      <c r="H59" s="47">
        <v>5098.45</v>
      </c>
      <c r="I59" s="48"/>
      <c r="J59" s="49"/>
      <c r="K59" s="47"/>
      <c r="L59" s="40">
        <f t="shared" si="0"/>
        <v>30590.7</v>
      </c>
      <c r="M59" s="41"/>
      <c r="N59" s="45">
        <v>47</v>
      </c>
      <c r="O59" s="53" t="s">
        <v>63</v>
      </c>
      <c r="P59" s="50">
        <v>4521.5</v>
      </c>
      <c r="Q59" s="47">
        <v>4398.55</v>
      </c>
      <c r="R59" s="37">
        <v>4577.9</v>
      </c>
      <c r="S59" s="51">
        <v>4266.99</v>
      </c>
      <c r="T59" s="51">
        <v>4357.8</v>
      </c>
      <c r="U59" s="51">
        <v>4966.93</v>
      </c>
      <c r="V59" s="48"/>
      <c r="W59" s="49"/>
      <c r="X59" s="37">
        <f t="shared" si="1"/>
        <v>27089.67</v>
      </c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" customHeight="1">
      <c r="A60" s="45">
        <v>48</v>
      </c>
      <c r="B60" s="53" t="s">
        <v>64</v>
      </c>
      <c r="C60" s="47">
        <v>7274.64</v>
      </c>
      <c r="D60" s="47">
        <v>7274.64</v>
      </c>
      <c r="E60" s="47">
        <v>7274.64</v>
      </c>
      <c r="F60" s="47">
        <v>7274.64</v>
      </c>
      <c r="G60" s="47">
        <v>7274.64</v>
      </c>
      <c r="H60" s="47">
        <v>7274.64</v>
      </c>
      <c r="I60" s="48"/>
      <c r="J60" s="49"/>
      <c r="K60" s="47"/>
      <c r="L60" s="40">
        <f t="shared" si="0"/>
        <v>43647.84</v>
      </c>
      <c r="M60" s="41"/>
      <c r="N60" s="45">
        <v>48</v>
      </c>
      <c r="O60" s="53" t="s">
        <v>64</v>
      </c>
      <c r="P60" s="50">
        <v>6511.09</v>
      </c>
      <c r="Q60" s="47">
        <v>6158.71</v>
      </c>
      <c r="R60" s="37">
        <v>6610.18</v>
      </c>
      <c r="S60" s="51">
        <v>70627.85</v>
      </c>
      <c r="T60" s="51">
        <v>6205.79</v>
      </c>
      <c r="U60" s="51">
        <v>6686.66</v>
      </c>
      <c r="V60" s="48"/>
      <c r="W60" s="49"/>
      <c r="X60" s="37">
        <f t="shared" si="1"/>
        <v>102800.28</v>
      </c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" customHeight="1">
      <c r="A61" s="45">
        <v>49</v>
      </c>
      <c r="B61" s="53" t="s">
        <v>65</v>
      </c>
      <c r="C61" s="47">
        <v>8980.12</v>
      </c>
      <c r="D61" s="47">
        <v>8992.54</v>
      </c>
      <c r="E61" s="47">
        <v>8992.54</v>
      </c>
      <c r="F61" s="47">
        <v>8992.54</v>
      </c>
      <c r="G61" s="47">
        <v>8992.54</v>
      </c>
      <c r="H61" s="47">
        <v>8992.54</v>
      </c>
      <c r="I61" s="48"/>
      <c r="J61" s="49"/>
      <c r="K61" s="47"/>
      <c r="L61" s="40">
        <f t="shared" si="0"/>
        <v>53942.82</v>
      </c>
      <c r="M61" s="41"/>
      <c r="N61" s="45">
        <v>49</v>
      </c>
      <c r="O61" s="53" t="s">
        <v>65</v>
      </c>
      <c r="P61" s="50">
        <v>9272.42</v>
      </c>
      <c r="Q61" s="47">
        <v>10292.16</v>
      </c>
      <c r="R61" s="37">
        <v>9184.86</v>
      </c>
      <c r="S61" s="51">
        <v>8953.58</v>
      </c>
      <c r="T61" s="51">
        <v>9546.44</v>
      </c>
      <c r="U61" s="51">
        <v>9927.73</v>
      </c>
      <c r="V61" s="48"/>
      <c r="W61" s="49"/>
      <c r="X61" s="37">
        <f t="shared" si="1"/>
        <v>57177.19</v>
      </c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" customHeight="1">
      <c r="A62" s="45">
        <v>50</v>
      </c>
      <c r="B62" s="53" t="s">
        <v>66</v>
      </c>
      <c r="C62" s="47">
        <v>7842.08</v>
      </c>
      <c r="D62" s="47">
        <v>7842.08</v>
      </c>
      <c r="E62" s="47">
        <v>7842.08</v>
      </c>
      <c r="F62" s="47">
        <v>7842.08</v>
      </c>
      <c r="G62" s="47">
        <v>7842.08</v>
      </c>
      <c r="H62" s="47">
        <v>7842.08</v>
      </c>
      <c r="I62" s="48"/>
      <c r="J62" s="49"/>
      <c r="K62" s="47"/>
      <c r="L62" s="40">
        <f t="shared" si="0"/>
        <v>47052.48</v>
      </c>
      <c r="M62" s="41"/>
      <c r="N62" s="45">
        <v>50</v>
      </c>
      <c r="O62" s="53" t="s">
        <v>66</v>
      </c>
      <c r="P62" s="50">
        <v>12430.71</v>
      </c>
      <c r="Q62" s="47">
        <v>7603.08</v>
      </c>
      <c r="R62" s="37">
        <v>8065.16</v>
      </c>
      <c r="S62" s="51">
        <v>13681.85</v>
      </c>
      <c r="T62" s="51">
        <v>12909.08</v>
      </c>
      <c r="U62" s="51">
        <v>9205.16</v>
      </c>
      <c r="V62" s="48"/>
      <c r="W62" s="49"/>
      <c r="X62" s="37">
        <f t="shared" si="1"/>
        <v>63895.04</v>
      </c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" customHeight="1">
      <c r="A63" s="45">
        <v>51</v>
      </c>
      <c r="B63" s="53" t="s">
        <v>67</v>
      </c>
      <c r="C63" s="47">
        <v>25542.88</v>
      </c>
      <c r="D63" s="47">
        <v>25542.88</v>
      </c>
      <c r="E63" s="47">
        <v>25542.88</v>
      </c>
      <c r="F63" s="47">
        <v>25542.88</v>
      </c>
      <c r="G63" s="47">
        <v>25542.88</v>
      </c>
      <c r="H63" s="47">
        <v>25542.88</v>
      </c>
      <c r="I63" s="48"/>
      <c r="J63" s="49"/>
      <c r="K63" s="47">
        <f>205.16+205.16+277+231.89+231.64+231.82</f>
        <v>1382.67</v>
      </c>
      <c r="L63" s="40">
        <f t="shared" si="0"/>
        <v>154639.95</v>
      </c>
      <c r="M63" s="41"/>
      <c r="N63" s="45">
        <v>51</v>
      </c>
      <c r="O63" s="53" t="s">
        <v>67</v>
      </c>
      <c r="P63" s="50">
        <v>29750.11</v>
      </c>
      <c r="Q63" s="47">
        <v>26562.78</v>
      </c>
      <c r="R63" s="37">
        <v>25345.61</v>
      </c>
      <c r="S63" s="51">
        <v>24805.05</v>
      </c>
      <c r="T63" s="51">
        <v>32931.78</v>
      </c>
      <c r="U63" s="51">
        <v>25749.29</v>
      </c>
      <c r="V63" s="48"/>
      <c r="W63" s="49"/>
      <c r="X63" s="37">
        <f t="shared" si="1"/>
        <v>165144.62</v>
      </c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" customHeight="1">
      <c r="A64" s="45">
        <v>52</v>
      </c>
      <c r="B64" s="53" t="s">
        <v>68</v>
      </c>
      <c r="C64" s="47">
        <v>8902.84</v>
      </c>
      <c r="D64" s="47">
        <v>8902.84</v>
      </c>
      <c r="E64" s="47">
        <v>8902.84</v>
      </c>
      <c r="F64" s="47">
        <v>8902.84</v>
      </c>
      <c r="G64" s="47">
        <v>8902.84</v>
      </c>
      <c r="H64" s="47">
        <v>8902.84</v>
      </c>
      <c r="I64" s="48"/>
      <c r="J64" s="49"/>
      <c r="K64" s="47"/>
      <c r="L64" s="40">
        <f t="shared" si="0"/>
        <v>53417.04</v>
      </c>
      <c r="M64" s="41"/>
      <c r="N64" s="45">
        <v>52</v>
      </c>
      <c r="O64" s="53" t="s">
        <v>68</v>
      </c>
      <c r="P64" s="50">
        <v>10516.08</v>
      </c>
      <c r="Q64" s="47">
        <v>8504.75</v>
      </c>
      <c r="R64" s="37">
        <v>9146.41</v>
      </c>
      <c r="S64" s="51">
        <v>9554.73</v>
      </c>
      <c r="T64" s="51">
        <v>14455.09</v>
      </c>
      <c r="U64" s="51">
        <v>9475.1</v>
      </c>
      <c r="V64" s="48"/>
      <c r="W64" s="49"/>
      <c r="X64" s="37">
        <f t="shared" si="1"/>
        <v>61652.16</v>
      </c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" customHeight="1">
      <c r="A65" s="45">
        <v>53</v>
      </c>
      <c r="B65" s="53" t="s">
        <v>69</v>
      </c>
      <c r="C65" s="47">
        <v>39923.4</v>
      </c>
      <c r="D65" s="47">
        <v>39923.4</v>
      </c>
      <c r="E65" s="47">
        <v>39923.4</v>
      </c>
      <c r="F65" s="47">
        <v>39920.64</v>
      </c>
      <c r="G65" s="47">
        <v>39920.64</v>
      </c>
      <c r="H65" s="47">
        <v>39920.64</v>
      </c>
      <c r="I65" s="48"/>
      <c r="J65" s="49"/>
      <c r="K65" s="47">
        <f aca="true" t="shared" si="2" ref="K65:K66">3600+400+400</f>
        <v>4400</v>
      </c>
      <c r="L65" s="40">
        <f t="shared" si="0"/>
        <v>243932.12</v>
      </c>
      <c r="M65" s="41"/>
      <c r="N65" s="45">
        <v>53</v>
      </c>
      <c r="O65" s="53" t="s">
        <v>69</v>
      </c>
      <c r="P65" s="50">
        <v>46706.85</v>
      </c>
      <c r="Q65" s="47">
        <v>36837.07</v>
      </c>
      <c r="R65" s="37">
        <v>38863.63</v>
      </c>
      <c r="S65" s="51">
        <v>37396.7</v>
      </c>
      <c r="T65" s="51">
        <v>66403.25</v>
      </c>
      <c r="U65" s="51">
        <v>39038.67</v>
      </c>
      <c r="V65" s="48"/>
      <c r="W65" s="49"/>
      <c r="X65" s="37">
        <f t="shared" si="1"/>
        <v>265246.17</v>
      </c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" customHeight="1">
      <c r="A66" s="45">
        <v>54</v>
      </c>
      <c r="B66" s="53" t="s">
        <v>70</v>
      </c>
      <c r="C66" s="47">
        <v>23338.56</v>
      </c>
      <c r="D66" s="47">
        <v>23338.56</v>
      </c>
      <c r="E66" s="47">
        <v>23338.56</v>
      </c>
      <c r="F66" s="47">
        <v>23338.56</v>
      </c>
      <c r="G66" s="47">
        <v>23338.56</v>
      </c>
      <c r="H66" s="47">
        <v>23338.56</v>
      </c>
      <c r="I66" s="48"/>
      <c r="J66" s="49"/>
      <c r="K66" s="47">
        <f t="shared" si="2"/>
        <v>4400</v>
      </c>
      <c r="L66" s="40">
        <f t="shared" si="0"/>
        <v>144431.36</v>
      </c>
      <c r="M66" s="41"/>
      <c r="N66" s="45">
        <v>54</v>
      </c>
      <c r="O66" s="53" t="s">
        <v>70</v>
      </c>
      <c r="P66" s="50">
        <v>23352.06</v>
      </c>
      <c r="Q66" s="47">
        <v>22209.44</v>
      </c>
      <c r="R66" s="37">
        <v>23132.67</v>
      </c>
      <c r="S66" s="51">
        <v>23878.89</v>
      </c>
      <c r="T66" s="51">
        <v>24144.32</v>
      </c>
      <c r="U66" s="51">
        <v>23627.87</v>
      </c>
      <c r="V66" s="48"/>
      <c r="W66" s="49"/>
      <c r="X66" s="37">
        <f t="shared" si="1"/>
        <v>140345.25</v>
      </c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" customHeight="1">
      <c r="A67" s="45">
        <v>55</v>
      </c>
      <c r="B67" s="53" t="s">
        <v>71</v>
      </c>
      <c r="C67" s="47">
        <v>15456.92</v>
      </c>
      <c r="D67" s="47">
        <v>15456.92</v>
      </c>
      <c r="E67" s="47">
        <v>15456.92</v>
      </c>
      <c r="F67" s="47">
        <v>15456.92</v>
      </c>
      <c r="G67" s="47">
        <v>15456.92</v>
      </c>
      <c r="H67" s="47">
        <v>15409.22</v>
      </c>
      <c r="I67" s="48"/>
      <c r="J67" s="49"/>
      <c r="K67" s="47"/>
      <c r="L67" s="40">
        <f t="shared" si="0"/>
        <v>92693.82</v>
      </c>
      <c r="M67" s="41"/>
      <c r="N67" s="45">
        <v>55</v>
      </c>
      <c r="O67" s="53" t="s">
        <v>71</v>
      </c>
      <c r="P67" s="50">
        <v>15767.89</v>
      </c>
      <c r="Q67" s="47">
        <v>14743.6</v>
      </c>
      <c r="R67" s="37">
        <v>15355.46</v>
      </c>
      <c r="S67" s="51">
        <v>14706.66</v>
      </c>
      <c r="T67" s="51">
        <v>16144.25</v>
      </c>
      <c r="U67" s="51">
        <v>15164.62</v>
      </c>
      <c r="V67" s="48"/>
      <c r="W67" s="49"/>
      <c r="X67" s="37">
        <f t="shared" si="1"/>
        <v>91882.48</v>
      </c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" customHeight="1">
      <c r="A68" s="45">
        <v>56</v>
      </c>
      <c r="B68" s="53" t="s">
        <v>72</v>
      </c>
      <c r="C68" s="47">
        <v>5140.04</v>
      </c>
      <c r="D68" s="47">
        <v>5140.04</v>
      </c>
      <c r="E68" s="47">
        <v>5140.04</v>
      </c>
      <c r="F68" s="47">
        <v>5140.04</v>
      </c>
      <c r="G68" s="47">
        <v>5140.04</v>
      </c>
      <c r="H68" s="47">
        <v>5140.04</v>
      </c>
      <c r="I68" s="48"/>
      <c r="J68" s="49"/>
      <c r="K68" s="47"/>
      <c r="L68" s="40">
        <f t="shared" si="0"/>
        <v>30840.24</v>
      </c>
      <c r="M68" s="41"/>
      <c r="N68" s="45">
        <v>56</v>
      </c>
      <c r="O68" s="53" t="s">
        <v>72</v>
      </c>
      <c r="P68" s="50">
        <v>5409.82</v>
      </c>
      <c r="Q68" s="47">
        <v>5006.16</v>
      </c>
      <c r="R68" s="37">
        <v>5153.33</v>
      </c>
      <c r="S68" s="51">
        <v>5071.25</v>
      </c>
      <c r="T68" s="51">
        <v>5236.13</v>
      </c>
      <c r="U68" s="51">
        <v>5188.75</v>
      </c>
      <c r="V68" s="48"/>
      <c r="W68" s="49"/>
      <c r="X68" s="37">
        <f t="shared" si="1"/>
        <v>31065.44</v>
      </c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" customHeight="1">
      <c r="A69" s="45">
        <v>57</v>
      </c>
      <c r="B69" s="53" t="s">
        <v>73</v>
      </c>
      <c r="C69" s="47">
        <v>10736.4</v>
      </c>
      <c r="D69" s="47">
        <v>10736.4</v>
      </c>
      <c r="E69" s="47">
        <v>10736.4</v>
      </c>
      <c r="F69" s="47">
        <v>10736.4</v>
      </c>
      <c r="G69" s="47">
        <v>10736.4</v>
      </c>
      <c r="H69" s="47">
        <v>10736.4</v>
      </c>
      <c r="I69" s="48"/>
      <c r="J69" s="49"/>
      <c r="K69" s="47">
        <f>514.28+514.28+514.28+514.28+514.28+514.28</f>
        <v>3085.68</v>
      </c>
      <c r="L69" s="40">
        <f t="shared" si="0"/>
        <v>67504.08</v>
      </c>
      <c r="M69" s="41"/>
      <c r="N69" s="45">
        <v>57</v>
      </c>
      <c r="O69" s="53" t="s">
        <v>73</v>
      </c>
      <c r="P69" s="50">
        <v>10027.51</v>
      </c>
      <c r="Q69" s="47">
        <v>9573.98</v>
      </c>
      <c r="R69" s="37">
        <v>10122.78</v>
      </c>
      <c r="S69" s="51">
        <v>9634.99</v>
      </c>
      <c r="T69" s="51">
        <v>10103.51</v>
      </c>
      <c r="U69" s="51">
        <v>10601.27</v>
      </c>
      <c r="V69" s="48"/>
      <c r="W69" s="49"/>
      <c r="X69" s="37">
        <f t="shared" si="1"/>
        <v>60064.04</v>
      </c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" customHeight="1">
      <c r="A70" s="35">
        <v>58</v>
      </c>
      <c r="B70" s="53" t="s">
        <v>74</v>
      </c>
      <c r="C70" s="47">
        <v>16127.6</v>
      </c>
      <c r="D70" s="47">
        <v>16127.6</v>
      </c>
      <c r="E70" s="47">
        <v>16133.12</v>
      </c>
      <c r="F70" s="47">
        <v>16133.12</v>
      </c>
      <c r="G70" s="47">
        <v>16133.12</v>
      </c>
      <c r="H70" s="47">
        <v>16133.12</v>
      </c>
      <c r="I70" s="48"/>
      <c r="J70" s="49"/>
      <c r="K70" s="47">
        <f>2573.24+2573.24+3043.74+2706.89+2705.64+2713.17</f>
        <v>16315.92</v>
      </c>
      <c r="L70" s="40">
        <f t="shared" si="0"/>
        <v>113103.6</v>
      </c>
      <c r="M70" s="41"/>
      <c r="N70" s="35">
        <v>58</v>
      </c>
      <c r="O70" s="53" t="s">
        <v>74</v>
      </c>
      <c r="P70" s="50">
        <v>16611.7</v>
      </c>
      <c r="Q70" s="47">
        <v>15556.04</v>
      </c>
      <c r="R70" s="37">
        <v>16385.4</v>
      </c>
      <c r="S70" s="51">
        <v>18299.58</v>
      </c>
      <c r="T70" s="51">
        <v>15974.43</v>
      </c>
      <c r="U70" s="51">
        <v>19698.77</v>
      </c>
      <c r="V70" s="48"/>
      <c r="W70" s="49"/>
      <c r="X70" s="37">
        <f t="shared" si="1"/>
        <v>102525.92</v>
      </c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" customHeight="1">
      <c r="A71" s="45">
        <v>59</v>
      </c>
      <c r="B71" s="53" t="s">
        <v>75</v>
      </c>
      <c r="C71" s="47">
        <v>9061.48</v>
      </c>
      <c r="D71" s="47">
        <v>9061.48</v>
      </c>
      <c r="E71" s="47">
        <v>9061.48</v>
      </c>
      <c r="F71" s="47">
        <v>9061.48</v>
      </c>
      <c r="G71" s="47">
        <v>9061.48</v>
      </c>
      <c r="H71" s="47">
        <v>9061.48</v>
      </c>
      <c r="I71" s="48"/>
      <c r="J71" s="49"/>
      <c r="K71" s="47"/>
      <c r="L71" s="40">
        <f t="shared" si="0"/>
        <v>54368.88</v>
      </c>
      <c r="M71" s="41"/>
      <c r="N71" s="45">
        <v>59</v>
      </c>
      <c r="O71" s="53" t="s">
        <v>75</v>
      </c>
      <c r="P71" s="50">
        <v>8066.72</v>
      </c>
      <c r="Q71" s="47">
        <v>7755.42</v>
      </c>
      <c r="R71" s="37">
        <v>8407.02</v>
      </c>
      <c r="S71" s="51">
        <v>7573.04</v>
      </c>
      <c r="T71" s="51">
        <v>8076.78</v>
      </c>
      <c r="U71" s="51">
        <v>8731.08</v>
      </c>
      <c r="V71" s="48"/>
      <c r="W71" s="49"/>
      <c r="X71" s="37">
        <f t="shared" si="1"/>
        <v>48610.06</v>
      </c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" customHeight="1">
      <c r="A72" s="45">
        <v>60</v>
      </c>
      <c r="B72" s="53" t="s">
        <v>76</v>
      </c>
      <c r="C72" s="47">
        <v>5014.92</v>
      </c>
      <c r="D72" s="47">
        <v>5014.92</v>
      </c>
      <c r="E72" s="47">
        <v>5014.92</v>
      </c>
      <c r="F72" s="47">
        <v>5014.92</v>
      </c>
      <c r="G72" s="47">
        <v>5014.92</v>
      </c>
      <c r="H72" s="47">
        <v>5014.92</v>
      </c>
      <c r="I72" s="48"/>
      <c r="J72" s="49"/>
      <c r="K72" s="47"/>
      <c r="L72" s="40">
        <f t="shared" si="0"/>
        <v>30089.52</v>
      </c>
      <c r="M72" s="41"/>
      <c r="N72" s="45">
        <v>60</v>
      </c>
      <c r="O72" s="53" t="s">
        <v>76</v>
      </c>
      <c r="P72" s="50">
        <v>4824.69</v>
      </c>
      <c r="Q72" s="47">
        <v>4332.55</v>
      </c>
      <c r="R72" s="37">
        <v>5214.98</v>
      </c>
      <c r="S72" s="51">
        <v>4572.4</v>
      </c>
      <c r="T72" s="51">
        <v>4600.54</v>
      </c>
      <c r="U72" s="51">
        <v>4556.53</v>
      </c>
      <c r="V72" s="48"/>
      <c r="W72" s="49"/>
      <c r="X72" s="37">
        <f t="shared" si="1"/>
        <v>28101.69</v>
      </c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" customHeight="1">
      <c r="A73" s="45">
        <v>61</v>
      </c>
      <c r="B73" s="46" t="s">
        <v>77</v>
      </c>
      <c r="C73" s="47">
        <v>24698.4</v>
      </c>
      <c r="D73" s="47">
        <v>24698.4</v>
      </c>
      <c r="E73" s="47">
        <v>24698.4</v>
      </c>
      <c r="F73" s="47">
        <v>24698.4</v>
      </c>
      <c r="G73" s="47">
        <v>24698.4</v>
      </c>
      <c r="H73" s="47">
        <v>24693.22</v>
      </c>
      <c r="I73" s="48"/>
      <c r="J73" s="49"/>
      <c r="K73" s="47">
        <f>4861.4+4861.4+4861.4+4861.4+4861.4+4861.4</f>
        <v>29168.4</v>
      </c>
      <c r="L73" s="40">
        <f t="shared" si="0"/>
        <v>177353.62</v>
      </c>
      <c r="M73" s="41"/>
      <c r="N73" s="45">
        <v>61</v>
      </c>
      <c r="O73" s="46" t="s">
        <v>77</v>
      </c>
      <c r="P73" s="50">
        <v>21485.91</v>
      </c>
      <c r="Q73" s="47">
        <v>20486</v>
      </c>
      <c r="R73" s="47">
        <v>22044.11</v>
      </c>
      <c r="S73" s="51">
        <v>21553.06</v>
      </c>
      <c r="T73" s="51">
        <v>21816.67</v>
      </c>
      <c r="U73" s="51">
        <v>38991.83</v>
      </c>
      <c r="V73" s="48"/>
      <c r="W73" s="49"/>
      <c r="X73" s="37">
        <f t="shared" si="1"/>
        <v>146377.58</v>
      </c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" customHeight="1">
      <c r="A74" s="45">
        <v>62</v>
      </c>
      <c r="B74" s="53" t="s">
        <v>78</v>
      </c>
      <c r="C74" s="47">
        <v>24762.72</v>
      </c>
      <c r="D74" s="47">
        <v>24762.72</v>
      </c>
      <c r="E74" s="47">
        <v>24762.72</v>
      </c>
      <c r="F74" s="47">
        <v>24766.4</v>
      </c>
      <c r="G74" s="47">
        <v>24766.4</v>
      </c>
      <c r="H74" s="47">
        <v>24766.4</v>
      </c>
      <c r="I74" s="48"/>
      <c r="J74" s="49"/>
      <c r="K74" s="47">
        <f>783.84+783.84+783.84+783.84+783.84+783.84</f>
        <v>4703.04</v>
      </c>
      <c r="L74" s="40">
        <f t="shared" si="0"/>
        <v>153290.4</v>
      </c>
      <c r="M74" s="41"/>
      <c r="N74" s="45">
        <v>62</v>
      </c>
      <c r="O74" s="53" t="s">
        <v>78</v>
      </c>
      <c r="P74" s="50">
        <v>24478.83</v>
      </c>
      <c r="Q74" s="47">
        <v>23349.89</v>
      </c>
      <c r="R74" s="37">
        <v>24454.92</v>
      </c>
      <c r="S74" s="51">
        <v>23539.18</v>
      </c>
      <c r="T74" s="51">
        <v>24348.57</v>
      </c>
      <c r="U74" s="51">
        <v>25214.01</v>
      </c>
      <c r="V74" s="48"/>
      <c r="W74" s="49"/>
      <c r="X74" s="37">
        <f t="shared" si="1"/>
        <v>145385.4</v>
      </c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" customHeight="1">
      <c r="A75" s="45">
        <v>63</v>
      </c>
      <c r="B75" s="53" t="s">
        <v>79</v>
      </c>
      <c r="C75" s="47">
        <v>29049</v>
      </c>
      <c r="D75" s="47">
        <v>29041.64</v>
      </c>
      <c r="E75" s="47">
        <v>29041.64</v>
      </c>
      <c r="F75" s="47">
        <v>29041.64</v>
      </c>
      <c r="G75" s="47">
        <v>29041.64</v>
      </c>
      <c r="H75" s="47">
        <v>29041.64</v>
      </c>
      <c r="I75" s="48"/>
      <c r="J75" s="49"/>
      <c r="K75" s="47">
        <f>3600+400+400</f>
        <v>4400</v>
      </c>
      <c r="L75" s="40">
        <f t="shared" si="0"/>
        <v>178657.2</v>
      </c>
      <c r="M75" s="41"/>
      <c r="N75" s="45">
        <v>63</v>
      </c>
      <c r="O75" s="53" t="s">
        <v>79</v>
      </c>
      <c r="P75" s="50">
        <v>28238.93</v>
      </c>
      <c r="Q75" s="47">
        <v>26897.97</v>
      </c>
      <c r="R75" s="37">
        <v>27995.19</v>
      </c>
      <c r="S75" s="51">
        <v>27174.88</v>
      </c>
      <c r="T75" s="51">
        <v>28123.21</v>
      </c>
      <c r="U75" s="51">
        <v>28407.8</v>
      </c>
      <c r="V75" s="48"/>
      <c r="W75" s="49"/>
      <c r="X75" s="37">
        <f t="shared" si="1"/>
        <v>166837.98</v>
      </c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" customHeight="1">
      <c r="A76" s="45">
        <v>64</v>
      </c>
      <c r="B76" s="53" t="s">
        <v>80</v>
      </c>
      <c r="C76" s="47">
        <v>23619.16</v>
      </c>
      <c r="D76" s="47">
        <v>23619.16</v>
      </c>
      <c r="E76" s="47">
        <v>23619.16</v>
      </c>
      <c r="F76" s="47">
        <v>23626.52</v>
      </c>
      <c r="G76" s="47">
        <v>23619.16</v>
      </c>
      <c r="H76" s="47">
        <v>23619.16</v>
      </c>
      <c r="I76" s="48"/>
      <c r="J76" s="49"/>
      <c r="K76" s="47">
        <f>3600+400+546.32+12516.73</f>
        <v>17063.05</v>
      </c>
      <c r="L76" s="40">
        <f t="shared" si="0"/>
        <v>158785.37</v>
      </c>
      <c r="M76" s="41"/>
      <c r="N76" s="45">
        <v>64</v>
      </c>
      <c r="O76" s="53" t="s">
        <v>80</v>
      </c>
      <c r="P76" s="50">
        <v>22314.63</v>
      </c>
      <c r="Q76" s="47">
        <v>21150.09</v>
      </c>
      <c r="R76" s="37">
        <v>22395.18</v>
      </c>
      <c r="S76" s="51">
        <v>22373.52</v>
      </c>
      <c r="T76" s="51">
        <v>22246.19</v>
      </c>
      <c r="U76" s="51">
        <v>22549.95</v>
      </c>
      <c r="V76" s="48"/>
      <c r="W76" s="49"/>
      <c r="X76" s="37">
        <f t="shared" si="1"/>
        <v>133029.56</v>
      </c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" customHeight="1">
      <c r="A77" s="45">
        <v>65</v>
      </c>
      <c r="B77" s="53" t="s">
        <v>81</v>
      </c>
      <c r="C77" s="47">
        <v>28887.59</v>
      </c>
      <c r="D77" s="47">
        <v>28885.52</v>
      </c>
      <c r="E77" s="47">
        <v>28885.52</v>
      </c>
      <c r="F77" s="47">
        <v>28885.52</v>
      </c>
      <c r="G77" s="47">
        <v>28885.52</v>
      </c>
      <c r="H77" s="47">
        <v>28885.52</v>
      </c>
      <c r="I77" s="48"/>
      <c r="J77" s="49"/>
      <c r="K77" s="47">
        <f>470.93+470.93+4286.6+944.43+943.75+544.22</f>
        <v>7660.86</v>
      </c>
      <c r="L77" s="40">
        <f t="shared" si="0"/>
        <v>180976.05</v>
      </c>
      <c r="M77" s="41"/>
      <c r="N77" s="45">
        <v>65</v>
      </c>
      <c r="O77" s="53" t="s">
        <v>81</v>
      </c>
      <c r="P77" s="50">
        <v>26018.52</v>
      </c>
      <c r="Q77" s="54">
        <v>24725.55</v>
      </c>
      <c r="R77" s="55">
        <v>26203.54</v>
      </c>
      <c r="S77" s="51">
        <v>24893.18</v>
      </c>
      <c r="T77" s="51">
        <v>25649.66</v>
      </c>
      <c r="U77" s="51">
        <v>27675.79</v>
      </c>
      <c r="V77" s="48"/>
      <c r="W77" s="49"/>
      <c r="X77" s="37">
        <f t="shared" si="1"/>
        <v>155166.24</v>
      </c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3.5" customHeight="1">
      <c r="A78" s="10" t="s">
        <v>2</v>
      </c>
      <c r="B78" s="15" t="s">
        <v>3</v>
      </c>
      <c r="C78" s="56" t="s">
        <v>4</v>
      </c>
      <c r="D78" s="7"/>
      <c r="E78" s="7"/>
      <c r="F78" s="7"/>
      <c r="G78" s="7"/>
      <c r="H78" s="7"/>
      <c r="I78" s="7"/>
      <c r="J78" s="8"/>
      <c r="K78" s="13" t="s">
        <v>5</v>
      </c>
      <c r="L78" s="13" t="s">
        <v>6</v>
      </c>
      <c r="M78" s="14"/>
      <c r="N78" s="10" t="s">
        <v>2</v>
      </c>
      <c r="O78" s="15" t="s">
        <v>3</v>
      </c>
      <c r="P78" s="12" t="s">
        <v>7</v>
      </c>
      <c r="Q78" s="7"/>
      <c r="R78" s="7"/>
      <c r="S78" s="7"/>
      <c r="T78" s="7"/>
      <c r="U78" s="7"/>
      <c r="V78" s="7"/>
      <c r="W78" s="7"/>
      <c r="X78" s="16" t="s">
        <v>8</v>
      </c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" customHeight="1">
      <c r="A79" s="17"/>
      <c r="B79" s="17"/>
      <c r="C79" s="57" t="s">
        <v>9</v>
      </c>
      <c r="D79" s="58" t="s">
        <v>10</v>
      </c>
      <c r="E79" s="21" t="s">
        <v>11</v>
      </c>
      <c r="F79" s="21" t="s">
        <v>12</v>
      </c>
      <c r="G79" s="21" t="s">
        <v>13</v>
      </c>
      <c r="H79" s="58" t="s">
        <v>14</v>
      </c>
      <c r="I79" s="21" t="s">
        <v>15</v>
      </c>
      <c r="J79" s="58" t="s">
        <v>16</v>
      </c>
      <c r="K79" s="17"/>
      <c r="L79" s="17"/>
      <c r="M79" s="14"/>
      <c r="N79" s="17"/>
      <c r="O79" s="17"/>
      <c r="P79" s="19" t="s">
        <v>9</v>
      </c>
      <c r="Q79" s="20" t="s">
        <v>10</v>
      </c>
      <c r="R79" s="19" t="s">
        <v>11</v>
      </c>
      <c r="S79" s="19" t="s">
        <v>12</v>
      </c>
      <c r="T79" s="19" t="s">
        <v>13</v>
      </c>
      <c r="U79" s="20" t="s">
        <v>14</v>
      </c>
      <c r="V79" s="19" t="s">
        <v>15</v>
      </c>
      <c r="W79" s="59" t="s">
        <v>16</v>
      </c>
      <c r="X79" s="17"/>
      <c r="Y79" s="2"/>
      <c r="Z79" s="2"/>
      <c r="AA79" s="2"/>
      <c r="AB79" s="22"/>
      <c r="AC79" s="23"/>
      <c r="AD79" s="23"/>
      <c r="AE79" s="23"/>
      <c r="AF79" s="2"/>
      <c r="AG79" s="23"/>
      <c r="AH79" s="24"/>
    </row>
    <row r="80" spans="1:34" ht="11.25" customHeight="1">
      <c r="A80" s="17"/>
      <c r="B80" s="17"/>
      <c r="C80" s="60"/>
      <c r="E80" s="17"/>
      <c r="F80" s="17"/>
      <c r="G80" s="17"/>
      <c r="I80" s="17"/>
      <c r="K80" s="17"/>
      <c r="L80" s="17"/>
      <c r="M80" s="14"/>
      <c r="N80" s="17"/>
      <c r="O80" s="17"/>
      <c r="P80" s="17"/>
      <c r="R80" s="17"/>
      <c r="S80" s="17"/>
      <c r="T80" s="17"/>
      <c r="V80" s="17"/>
      <c r="W80" s="18"/>
      <c r="X80" s="17"/>
      <c r="Y80" s="2"/>
      <c r="Z80" s="2"/>
      <c r="AA80" s="2"/>
      <c r="AB80" s="22"/>
      <c r="AC80" s="25"/>
      <c r="AD80" s="25"/>
      <c r="AE80" s="25"/>
      <c r="AF80" s="2"/>
      <c r="AG80" s="25"/>
      <c r="AH80" s="24"/>
    </row>
    <row r="81" spans="1:34" ht="15" customHeight="1">
      <c r="A81" s="17"/>
      <c r="B81" s="17"/>
      <c r="C81" s="60"/>
      <c r="E81" s="17"/>
      <c r="F81" s="17"/>
      <c r="G81" s="17"/>
      <c r="I81" s="17"/>
      <c r="K81" s="17"/>
      <c r="L81" s="17"/>
      <c r="M81" s="14"/>
      <c r="N81" s="17"/>
      <c r="O81" s="17"/>
      <c r="P81" s="17"/>
      <c r="R81" s="17"/>
      <c r="S81" s="17"/>
      <c r="T81" s="17"/>
      <c r="V81" s="17"/>
      <c r="W81" s="18"/>
      <c r="X81" s="17"/>
      <c r="Y81" s="2"/>
      <c r="Z81" s="2"/>
      <c r="AA81" s="2"/>
      <c r="AB81" s="22"/>
      <c r="AC81" s="23"/>
      <c r="AD81" s="23"/>
      <c r="AE81" s="23"/>
      <c r="AF81" s="2"/>
      <c r="AG81" s="23"/>
      <c r="AH81" s="24"/>
    </row>
    <row r="82" spans="1:34" ht="11.25" customHeight="1">
      <c r="A82" s="17"/>
      <c r="B82" s="17"/>
      <c r="C82" s="60"/>
      <c r="E82" s="17"/>
      <c r="F82" s="17"/>
      <c r="G82" s="17"/>
      <c r="I82" s="17"/>
      <c r="K82" s="17"/>
      <c r="L82" s="17"/>
      <c r="M82" s="14"/>
      <c r="N82" s="17"/>
      <c r="O82" s="17"/>
      <c r="P82" s="17"/>
      <c r="R82" s="17"/>
      <c r="S82" s="17"/>
      <c r="T82" s="17"/>
      <c r="V82" s="17"/>
      <c r="W82" s="18"/>
      <c r="X82" s="17"/>
      <c r="Y82" s="2"/>
      <c r="Z82" s="2"/>
      <c r="AA82" s="2"/>
      <c r="AB82" s="22"/>
      <c r="AC82" s="22"/>
      <c r="AD82" s="22"/>
      <c r="AE82" s="22"/>
      <c r="AF82" s="2"/>
      <c r="AG82" s="22"/>
      <c r="AH82" s="24"/>
    </row>
    <row r="83" spans="1:34" ht="12" customHeight="1">
      <c r="A83" s="17"/>
      <c r="B83" s="17"/>
      <c r="C83" s="60"/>
      <c r="E83" s="17"/>
      <c r="F83" s="17"/>
      <c r="G83" s="17"/>
      <c r="I83" s="17"/>
      <c r="K83" s="17"/>
      <c r="L83" s="17"/>
      <c r="M83" s="14"/>
      <c r="N83" s="17"/>
      <c r="O83" s="17"/>
      <c r="P83" s="17"/>
      <c r="R83" s="17"/>
      <c r="S83" s="17"/>
      <c r="T83" s="17"/>
      <c r="V83" s="17"/>
      <c r="W83" s="18"/>
      <c r="X83" s="17"/>
      <c r="Y83" s="2"/>
      <c r="Z83" s="2"/>
      <c r="AA83" s="2"/>
      <c r="AB83" s="22"/>
      <c r="AC83" s="22"/>
      <c r="AD83" s="22"/>
      <c r="AE83" s="22"/>
      <c r="AF83" s="2"/>
      <c r="AG83" s="22"/>
      <c r="AH83" s="24"/>
    </row>
    <row r="84" spans="1:34" ht="16.5" customHeight="1">
      <c r="A84" s="26"/>
      <c r="B84" s="26"/>
      <c r="C84" s="61"/>
      <c r="E84" s="26"/>
      <c r="F84" s="26"/>
      <c r="G84" s="26"/>
      <c r="I84" s="26"/>
      <c r="K84" s="26"/>
      <c r="L84" s="26"/>
      <c r="M84" s="14"/>
      <c r="N84" s="26"/>
      <c r="O84" s="26"/>
      <c r="P84" s="26"/>
      <c r="R84" s="26"/>
      <c r="S84" s="26"/>
      <c r="T84" s="26"/>
      <c r="V84" s="26"/>
      <c r="W84" s="27"/>
      <c r="X84" s="26"/>
      <c r="Y84" s="2"/>
      <c r="Z84" s="2"/>
      <c r="AA84" s="2"/>
      <c r="AB84" s="22"/>
      <c r="AC84" s="22"/>
      <c r="AD84" s="22"/>
      <c r="AE84" s="22"/>
      <c r="AF84" s="2"/>
      <c r="AG84" s="22"/>
      <c r="AH84" s="24"/>
    </row>
    <row r="85" spans="1:34" ht="12" customHeight="1">
      <c r="A85" s="28">
        <v>1</v>
      </c>
      <c r="B85" s="28">
        <v>2</v>
      </c>
      <c r="C85" s="33">
        <v>3</v>
      </c>
      <c r="D85" s="32">
        <v>4</v>
      </c>
      <c r="E85" s="28">
        <v>5</v>
      </c>
      <c r="F85" s="32">
        <v>6</v>
      </c>
      <c r="G85" s="28">
        <v>7</v>
      </c>
      <c r="H85" s="32">
        <v>8</v>
      </c>
      <c r="I85" s="28">
        <v>9</v>
      </c>
      <c r="J85" s="32">
        <v>10</v>
      </c>
      <c r="K85" s="28">
        <v>6</v>
      </c>
      <c r="L85" s="28">
        <v>7</v>
      </c>
      <c r="M85" s="34"/>
      <c r="N85" s="28">
        <v>1</v>
      </c>
      <c r="O85" s="29">
        <v>2</v>
      </c>
      <c r="P85" s="28">
        <v>3</v>
      </c>
      <c r="Q85" s="28">
        <v>4</v>
      </c>
      <c r="R85" s="32">
        <v>5</v>
      </c>
      <c r="S85" s="28">
        <v>6</v>
      </c>
      <c r="T85" s="32">
        <v>7</v>
      </c>
      <c r="U85" s="28">
        <v>8</v>
      </c>
      <c r="V85" s="33">
        <v>9</v>
      </c>
      <c r="W85" s="29">
        <v>10</v>
      </c>
      <c r="X85" s="28">
        <v>11</v>
      </c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" customHeight="1">
      <c r="A86" s="45">
        <v>66</v>
      </c>
      <c r="B86" s="53" t="s">
        <v>82</v>
      </c>
      <c r="C86" s="43">
        <v>26999.14</v>
      </c>
      <c r="D86" s="43">
        <v>26999.14</v>
      </c>
      <c r="E86" s="43">
        <v>26999.14</v>
      </c>
      <c r="F86" s="43">
        <v>26999.14</v>
      </c>
      <c r="G86" s="43">
        <v>27009.49</v>
      </c>
      <c r="H86" s="43">
        <v>27009.49</v>
      </c>
      <c r="I86" s="48"/>
      <c r="J86" s="49"/>
      <c r="K86" s="47">
        <f aca="true" t="shared" si="3" ref="K86:K87">3600+400+400</f>
        <v>4400</v>
      </c>
      <c r="L86" s="40">
        <f aca="true" t="shared" si="4" ref="L86:L158">SUM(C86:K86)</f>
        <v>166415.54</v>
      </c>
      <c r="M86" s="41"/>
      <c r="N86" s="45">
        <v>66</v>
      </c>
      <c r="O86" s="53" t="s">
        <v>82</v>
      </c>
      <c r="P86" s="50">
        <v>22531.72</v>
      </c>
      <c r="Q86" s="43">
        <v>21378.4</v>
      </c>
      <c r="R86" s="42">
        <v>22423.83</v>
      </c>
      <c r="S86" s="51">
        <v>23065.69</v>
      </c>
      <c r="T86" s="51">
        <v>22256.01</v>
      </c>
      <c r="U86" s="51">
        <v>23177.79</v>
      </c>
      <c r="V86" s="48"/>
      <c r="W86" s="49"/>
      <c r="X86" s="37">
        <f aca="true" t="shared" si="5" ref="X86:X158">SUM(P86:W86)</f>
        <v>134833.44</v>
      </c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" customHeight="1">
      <c r="A87" s="45">
        <v>67</v>
      </c>
      <c r="B87" s="53" t="s">
        <v>83</v>
      </c>
      <c r="C87" s="47">
        <v>30816.19</v>
      </c>
      <c r="D87" s="47">
        <v>30816.19</v>
      </c>
      <c r="E87" s="47">
        <v>30816.19</v>
      </c>
      <c r="F87" s="47">
        <v>30816.19</v>
      </c>
      <c r="G87" s="47">
        <v>30816.19</v>
      </c>
      <c r="H87" s="47">
        <v>30816.19</v>
      </c>
      <c r="I87" s="48"/>
      <c r="J87" s="49"/>
      <c r="K87" s="47">
        <f t="shared" si="3"/>
        <v>4400</v>
      </c>
      <c r="L87" s="40">
        <f t="shared" si="4"/>
        <v>189297.14</v>
      </c>
      <c r="M87" s="41"/>
      <c r="N87" s="45">
        <v>67</v>
      </c>
      <c r="O87" s="53" t="s">
        <v>83</v>
      </c>
      <c r="P87" s="50">
        <v>27393.51</v>
      </c>
      <c r="Q87" s="47">
        <v>25906.2</v>
      </c>
      <c r="R87" s="42">
        <v>31139.25</v>
      </c>
      <c r="S87" s="51">
        <v>26518.4</v>
      </c>
      <c r="T87" s="51">
        <v>40942.87</v>
      </c>
      <c r="U87" s="51">
        <v>29031.18</v>
      </c>
      <c r="V87" s="48"/>
      <c r="W87" s="49"/>
      <c r="X87" s="37">
        <f t="shared" si="5"/>
        <v>180931.41</v>
      </c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" customHeight="1">
      <c r="A88" s="45">
        <v>68</v>
      </c>
      <c r="B88" s="53" t="s">
        <v>84</v>
      </c>
      <c r="C88" s="47">
        <v>26928.16</v>
      </c>
      <c r="D88" s="47">
        <v>26928.16</v>
      </c>
      <c r="E88" s="47">
        <v>26928.16</v>
      </c>
      <c r="F88" s="47">
        <v>26928.16</v>
      </c>
      <c r="G88" s="47">
        <v>26928.16</v>
      </c>
      <c r="H88" s="47">
        <v>26928.16</v>
      </c>
      <c r="I88" s="48"/>
      <c r="J88" s="49"/>
      <c r="K88" s="47">
        <f>14219.52+21219.52+22959.38+22383.9+22269.08+22065.97</f>
        <v>125117.37</v>
      </c>
      <c r="L88" s="40">
        <f t="shared" si="4"/>
        <v>286686.33</v>
      </c>
      <c r="M88" s="41"/>
      <c r="N88" s="45">
        <v>68</v>
      </c>
      <c r="O88" s="53" t="s">
        <v>84</v>
      </c>
      <c r="P88" s="50">
        <v>24593.3</v>
      </c>
      <c r="Q88" s="47">
        <v>26740.62</v>
      </c>
      <c r="R88" s="42">
        <v>27130.97</v>
      </c>
      <c r="S88" s="51">
        <v>28115.87</v>
      </c>
      <c r="T88" s="51">
        <v>23145.41</v>
      </c>
      <c r="U88" s="51">
        <v>21203.27</v>
      </c>
      <c r="V88" s="48"/>
      <c r="W88" s="49"/>
      <c r="X88" s="37">
        <f t="shared" si="5"/>
        <v>150929.44</v>
      </c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" customHeight="1">
      <c r="A89" s="45">
        <v>69</v>
      </c>
      <c r="B89" s="53" t="s">
        <v>85</v>
      </c>
      <c r="C89" s="47">
        <v>22170.16</v>
      </c>
      <c r="D89" s="47">
        <v>22157.28</v>
      </c>
      <c r="E89" s="47">
        <v>22157.28</v>
      </c>
      <c r="F89" s="47">
        <v>22157.28</v>
      </c>
      <c r="G89" s="47">
        <v>22157.28</v>
      </c>
      <c r="H89" s="47">
        <v>22157.28</v>
      </c>
      <c r="I89" s="48"/>
      <c r="J89" s="49"/>
      <c r="K89" s="47"/>
      <c r="L89" s="40">
        <f t="shared" si="4"/>
        <v>132956.56</v>
      </c>
      <c r="M89" s="41"/>
      <c r="N89" s="45">
        <v>69</v>
      </c>
      <c r="O89" s="53" t="s">
        <v>85</v>
      </c>
      <c r="P89" s="50">
        <v>24118.78</v>
      </c>
      <c r="Q89" s="47">
        <v>25006.86</v>
      </c>
      <c r="R89" s="42">
        <v>23290.91</v>
      </c>
      <c r="S89" s="51">
        <v>23881.63</v>
      </c>
      <c r="T89" s="51">
        <v>23790.57</v>
      </c>
      <c r="U89" s="51">
        <v>36167.52</v>
      </c>
      <c r="V89" s="48"/>
      <c r="W89" s="49"/>
      <c r="X89" s="37">
        <f t="shared" si="5"/>
        <v>156256.27</v>
      </c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" customHeight="1">
      <c r="A90" s="45">
        <v>70</v>
      </c>
      <c r="B90" s="53" t="s">
        <v>86</v>
      </c>
      <c r="C90" s="47">
        <v>30366</v>
      </c>
      <c r="D90" s="47">
        <v>30366</v>
      </c>
      <c r="E90" s="47">
        <v>30370.14</v>
      </c>
      <c r="F90" s="47">
        <v>30370.14</v>
      </c>
      <c r="G90" s="47">
        <v>30370.14</v>
      </c>
      <c r="H90" s="47">
        <v>30351.51</v>
      </c>
      <c r="I90" s="48"/>
      <c r="J90" s="49"/>
      <c r="K90" s="47">
        <f>3600+400+400</f>
        <v>4400</v>
      </c>
      <c r="L90" s="40">
        <f t="shared" si="4"/>
        <v>186593.93</v>
      </c>
      <c r="M90" s="41"/>
      <c r="N90" s="45">
        <v>70</v>
      </c>
      <c r="O90" s="53" t="s">
        <v>86</v>
      </c>
      <c r="P90" s="50">
        <v>26992.65</v>
      </c>
      <c r="Q90" s="47">
        <v>25575.77</v>
      </c>
      <c r="R90" s="42">
        <v>26619.93</v>
      </c>
      <c r="S90" s="51">
        <v>26674.14</v>
      </c>
      <c r="T90" s="51">
        <v>26747.37</v>
      </c>
      <c r="U90" s="51">
        <v>32173.16</v>
      </c>
      <c r="V90" s="48"/>
      <c r="W90" s="49"/>
      <c r="X90" s="37">
        <f t="shared" si="5"/>
        <v>164783.02</v>
      </c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" customHeight="1">
      <c r="A91" s="45">
        <v>71</v>
      </c>
      <c r="B91" s="53" t="s">
        <v>87</v>
      </c>
      <c r="C91" s="47">
        <v>4765.6</v>
      </c>
      <c r="D91" s="47">
        <v>4765.6</v>
      </c>
      <c r="E91" s="47">
        <v>4765.6</v>
      </c>
      <c r="F91" s="47">
        <v>4765.6</v>
      </c>
      <c r="G91" s="47">
        <v>4765.6</v>
      </c>
      <c r="H91" s="47">
        <v>4765.6</v>
      </c>
      <c r="I91" s="48"/>
      <c r="J91" s="49"/>
      <c r="K91" s="47">
        <f>987.16+987.16+1202.83+1060.67+1066.6+1060.45</f>
        <v>6364.87</v>
      </c>
      <c r="L91" s="40">
        <f t="shared" si="4"/>
        <v>34958.47</v>
      </c>
      <c r="M91" s="41"/>
      <c r="N91" s="45">
        <v>71</v>
      </c>
      <c r="O91" s="53" t="s">
        <v>87</v>
      </c>
      <c r="P91" s="50">
        <v>18712.54</v>
      </c>
      <c r="Q91" s="47">
        <v>4341.87</v>
      </c>
      <c r="R91" s="42">
        <v>18857.08</v>
      </c>
      <c r="S91" s="51">
        <v>5094.34</v>
      </c>
      <c r="T91" s="51">
        <v>4517.78</v>
      </c>
      <c r="U91" s="51">
        <v>6795.61</v>
      </c>
      <c r="V91" s="48"/>
      <c r="W91" s="49"/>
      <c r="X91" s="37">
        <f t="shared" si="5"/>
        <v>58319.22</v>
      </c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" customHeight="1">
      <c r="A92" s="45">
        <v>72</v>
      </c>
      <c r="B92" s="53" t="s">
        <v>88</v>
      </c>
      <c r="C92" s="47">
        <v>1102.24</v>
      </c>
      <c r="D92" s="47">
        <v>1102.24</v>
      </c>
      <c r="E92" s="47">
        <v>1102.24</v>
      </c>
      <c r="F92" s="47">
        <v>1102.24</v>
      </c>
      <c r="G92" s="47">
        <v>1102.24</v>
      </c>
      <c r="H92" s="47">
        <v>1102.24</v>
      </c>
      <c r="I92" s="48"/>
      <c r="J92" s="49"/>
      <c r="K92" s="47"/>
      <c r="L92" s="40">
        <f t="shared" si="4"/>
        <v>6613.44</v>
      </c>
      <c r="M92" s="41"/>
      <c r="N92" s="45">
        <v>72</v>
      </c>
      <c r="O92" s="53" t="s">
        <v>88</v>
      </c>
      <c r="P92" s="50">
        <v>1060.19</v>
      </c>
      <c r="Q92" s="47">
        <v>898.26</v>
      </c>
      <c r="R92" s="42">
        <v>1129.6</v>
      </c>
      <c r="S92" s="51">
        <v>1620.75</v>
      </c>
      <c r="T92" s="51">
        <v>967.34</v>
      </c>
      <c r="U92" s="51">
        <v>1020.34</v>
      </c>
      <c r="V92" s="48"/>
      <c r="W92" s="49"/>
      <c r="X92" s="37">
        <f t="shared" si="5"/>
        <v>6696.48</v>
      </c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" customHeight="1">
      <c r="A93" s="45">
        <v>73</v>
      </c>
      <c r="B93" s="53" t="s">
        <v>89</v>
      </c>
      <c r="C93" s="47">
        <v>11206.52</v>
      </c>
      <c r="D93" s="47">
        <v>11206.52</v>
      </c>
      <c r="E93" s="47">
        <v>11206.52</v>
      </c>
      <c r="F93" s="47">
        <v>11206.52</v>
      </c>
      <c r="G93" s="47">
        <v>11206.52</v>
      </c>
      <c r="H93" s="47">
        <v>11206.52</v>
      </c>
      <c r="I93" s="48"/>
      <c r="J93" s="49"/>
      <c r="K93" s="47"/>
      <c r="L93" s="40">
        <f t="shared" si="4"/>
        <v>67239.12</v>
      </c>
      <c r="M93" s="41"/>
      <c r="N93" s="45">
        <v>73</v>
      </c>
      <c r="O93" s="53" t="s">
        <v>89</v>
      </c>
      <c r="P93" s="50">
        <v>10981.49</v>
      </c>
      <c r="Q93" s="47">
        <v>10343.03</v>
      </c>
      <c r="R93" s="42">
        <v>10793.98</v>
      </c>
      <c r="S93" s="51">
        <v>11220.18</v>
      </c>
      <c r="T93" s="51">
        <v>10749.46</v>
      </c>
      <c r="U93" s="51">
        <v>11540.47</v>
      </c>
      <c r="V93" s="48"/>
      <c r="W93" s="49"/>
      <c r="X93" s="37">
        <f t="shared" si="5"/>
        <v>65628.61</v>
      </c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" customHeight="1">
      <c r="A94" s="45">
        <v>74</v>
      </c>
      <c r="B94" s="53" t="s">
        <v>90</v>
      </c>
      <c r="C94" s="47">
        <v>0</v>
      </c>
      <c r="D94" s="47">
        <v>0</v>
      </c>
      <c r="E94" s="47">
        <v>0</v>
      </c>
      <c r="F94" s="47">
        <v>0</v>
      </c>
      <c r="G94" s="47">
        <v>45166.06</v>
      </c>
      <c r="H94" s="47">
        <v>45147.43</v>
      </c>
      <c r="I94" s="48"/>
      <c r="J94" s="49"/>
      <c r="K94" s="47"/>
      <c r="L94" s="40">
        <f t="shared" si="4"/>
        <v>90313.49</v>
      </c>
      <c r="M94" s="41"/>
      <c r="N94" s="45">
        <v>74</v>
      </c>
      <c r="O94" s="53" t="s">
        <v>90</v>
      </c>
      <c r="P94" s="50">
        <v>0</v>
      </c>
      <c r="Q94" s="47">
        <v>0</v>
      </c>
      <c r="R94" s="42">
        <v>0</v>
      </c>
      <c r="S94" s="51">
        <v>0</v>
      </c>
      <c r="T94" s="51">
        <v>37979.91</v>
      </c>
      <c r="U94" s="51">
        <v>60824.99</v>
      </c>
      <c r="V94" s="48"/>
      <c r="W94" s="49"/>
      <c r="X94" s="37">
        <f t="shared" si="5"/>
        <v>98804.9</v>
      </c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" customHeight="1">
      <c r="A95" s="45">
        <v>75</v>
      </c>
      <c r="B95" s="53" t="s">
        <v>91</v>
      </c>
      <c r="C95" s="47">
        <v>41051.96</v>
      </c>
      <c r="D95" s="47">
        <v>41060.52</v>
      </c>
      <c r="E95" s="47">
        <v>41060.52</v>
      </c>
      <c r="F95" s="47">
        <v>41060.52</v>
      </c>
      <c r="G95" s="47">
        <v>41060.52</v>
      </c>
      <c r="H95" s="47">
        <v>41060.52</v>
      </c>
      <c r="I95" s="48"/>
      <c r="J95" s="49"/>
      <c r="K95" s="47">
        <f aca="true" t="shared" si="6" ref="K95:K96">3600+400+400</f>
        <v>4400</v>
      </c>
      <c r="L95" s="40">
        <f t="shared" si="4"/>
        <v>250754.56</v>
      </c>
      <c r="M95" s="41"/>
      <c r="N95" s="45">
        <v>75</v>
      </c>
      <c r="O95" s="53" t="s">
        <v>91</v>
      </c>
      <c r="P95" s="50">
        <v>52931.95</v>
      </c>
      <c r="Q95" s="47">
        <v>46176.62</v>
      </c>
      <c r="R95" s="42">
        <v>44841.1</v>
      </c>
      <c r="S95" s="51">
        <v>49954.8</v>
      </c>
      <c r="T95" s="51">
        <v>88691.65</v>
      </c>
      <c r="U95" s="51">
        <v>51070.28</v>
      </c>
      <c r="V95" s="48"/>
      <c r="W95" s="49"/>
      <c r="X95" s="37">
        <f t="shared" si="5"/>
        <v>333666.4</v>
      </c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" customHeight="1">
      <c r="A96" s="45">
        <v>76</v>
      </c>
      <c r="B96" s="53" t="s">
        <v>92</v>
      </c>
      <c r="C96" s="47">
        <v>40148.8</v>
      </c>
      <c r="D96" s="47">
        <v>40148.8</v>
      </c>
      <c r="E96" s="47">
        <v>40146.04</v>
      </c>
      <c r="F96" s="47">
        <v>40146.04</v>
      </c>
      <c r="G96" s="47">
        <v>40146.04</v>
      </c>
      <c r="H96" s="47">
        <v>40147.88</v>
      </c>
      <c r="I96" s="48"/>
      <c r="J96" s="49"/>
      <c r="K96" s="47">
        <f t="shared" si="6"/>
        <v>4400</v>
      </c>
      <c r="L96" s="40">
        <f t="shared" si="4"/>
        <v>245283.6</v>
      </c>
      <c r="M96" s="41"/>
      <c r="N96" s="45">
        <v>76</v>
      </c>
      <c r="O96" s="53" t="s">
        <v>92</v>
      </c>
      <c r="P96" s="50">
        <v>44707.47</v>
      </c>
      <c r="Q96" s="47">
        <v>43227.44</v>
      </c>
      <c r="R96" s="42">
        <v>44579.59</v>
      </c>
      <c r="S96" s="51">
        <v>48710.28</v>
      </c>
      <c r="T96" s="51">
        <v>78633.02</v>
      </c>
      <c r="U96" s="51">
        <v>49985.81</v>
      </c>
      <c r="V96" s="48"/>
      <c r="W96" s="49"/>
      <c r="X96" s="37">
        <f t="shared" si="5"/>
        <v>309843.61</v>
      </c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" customHeight="1">
      <c r="A97" s="45">
        <v>77</v>
      </c>
      <c r="B97" s="53" t="s">
        <v>93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48543.8</v>
      </c>
      <c r="I97" s="48"/>
      <c r="J97" s="49"/>
      <c r="K97" s="47"/>
      <c r="L97" s="40">
        <f t="shared" si="4"/>
        <v>48543.8</v>
      </c>
      <c r="M97" s="41"/>
      <c r="N97" s="45">
        <v>77</v>
      </c>
      <c r="O97" s="53" t="s">
        <v>93</v>
      </c>
      <c r="P97" s="50">
        <v>0</v>
      </c>
      <c r="Q97" s="47">
        <v>0</v>
      </c>
      <c r="R97" s="42">
        <v>0</v>
      </c>
      <c r="S97" s="51">
        <v>0</v>
      </c>
      <c r="T97" s="51">
        <v>0</v>
      </c>
      <c r="U97" s="51">
        <v>37961</v>
      </c>
      <c r="V97" s="48"/>
      <c r="W97" s="49"/>
      <c r="X97" s="37">
        <f t="shared" si="5"/>
        <v>37961</v>
      </c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" customHeight="1">
      <c r="A98" s="45">
        <v>78</v>
      </c>
      <c r="B98" s="53" t="s">
        <v>94</v>
      </c>
      <c r="C98" s="47">
        <v>3319.36</v>
      </c>
      <c r="D98" s="47">
        <v>3319.36</v>
      </c>
      <c r="E98" s="47">
        <v>3319.36</v>
      </c>
      <c r="F98" s="47">
        <v>3319.36</v>
      </c>
      <c r="G98" s="47">
        <v>3319.36</v>
      </c>
      <c r="H98" s="47">
        <v>3319.36</v>
      </c>
      <c r="I98" s="48"/>
      <c r="J98" s="49"/>
      <c r="K98" s="47">
        <f>1842.76+1842.76+1842.76+1842.76+1842.76+1842.76</f>
        <v>11056.56</v>
      </c>
      <c r="L98" s="40">
        <f t="shared" si="4"/>
        <v>30972.72</v>
      </c>
      <c r="M98" s="41"/>
      <c r="N98" s="45">
        <v>78</v>
      </c>
      <c r="O98" s="53" t="s">
        <v>94</v>
      </c>
      <c r="P98" s="50">
        <v>3841.4</v>
      </c>
      <c r="Q98" s="47">
        <v>3805.61</v>
      </c>
      <c r="R98" s="42">
        <v>4051.84</v>
      </c>
      <c r="S98" s="51">
        <v>3520.09</v>
      </c>
      <c r="T98" s="51">
        <v>3672.46</v>
      </c>
      <c r="U98" s="51">
        <v>3815.29</v>
      </c>
      <c r="V98" s="48"/>
      <c r="W98" s="49"/>
      <c r="X98" s="37">
        <f t="shared" si="5"/>
        <v>22706.69</v>
      </c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" customHeight="1">
      <c r="A99" s="45">
        <v>79</v>
      </c>
      <c r="B99" s="53" t="s">
        <v>95</v>
      </c>
      <c r="C99" s="47">
        <v>0</v>
      </c>
      <c r="D99" s="47">
        <v>0</v>
      </c>
      <c r="E99" s="47">
        <v>0</v>
      </c>
      <c r="F99" s="47">
        <v>0</v>
      </c>
      <c r="G99" s="47">
        <v>5338.3</v>
      </c>
      <c r="H99" s="47">
        <v>5338.3</v>
      </c>
      <c r="I99" s="48"/>
      <c r="J99" s="49"/>
      <c r="K99" s="47">
        <f>2854.34</f>
        <v>2854.34</v>
      </c>
      <c r="L99" s="40">
        <f t="shared" si="4"/>
        <v>13530.94</v>
      </c>
      <c r="M99" s="41"/>
      <c r="N99" s="45">
        <v>79</v>
      </c>
      <c r="O99" s="53" t="s">
        <v>95</v>
      </c>
      <c r="P99" s="50">
        <v>0</v>
      </c>
      <c r="Q99" s="47">
        <v>0</v>
      </c>
      <c r="R99" s="42">
        <v>0</v>
      </c>
      <c r="S99" s="51">
        <v>0</v>
      </c>
      <c r="T99" s="51">
        <v>5517.85</v>
      </c>
      <c r="U99" s="51">
        <v>5605.42</v>
      </c>
      <c r="V99" s="48"/>
      <c r="W99" s="49"/>
      <c r="X99" s="37">
        <f t="shared" si="5"/>
        <v>11123.27</v>
      </c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" customHeight="1">
      <c r="A100" s="45">
        <v>80</v>
      </c>
      <c r="B100" s="53" t="s">
        <v>96</v>
      </c>
      <c r="C100" s="47">
        <v>4411.4</v>
      </c>
      <c r="D100" s="47">
        <v>4411.4</v>
      </c>
      <c r="E100" s="47">
        <v>4411.4</v>
      </c>
      <c r="F100" s="47">
        <v>4411.4</v>
      </c>
      <c r="G100" s="47">
        <v>4411.4</v>
      </c>
      <c r="H100" s="47">
        <v>4411.4</v>
      </c>
      <c r="I100" s="48"/>
      <c r="J100" s="49"/>
      <c r="K100" s="47"/>
      <c r="L100" s="40">
        <f t="shared" si="4"/>
        <v>26468.4</v>
      </c>
      <c r="M100" s="41"/>
      <c r="N100" s="45">
        <v>80</v>
      </c>
      <c r="O100" s="53" t="s">
        <v>96</v>
      </c>
      <c r="P100" s="50">
        <v>4416.41</v>
      </c>
      <c r="Q100" s="47">
        <v>4140.95</v>
      </c>
      <c r="R100" s="42">
        <v>4009.75</v>
      </c>
      <c r="S100" s="51">
        <v>4150.35</v>
      </c>
      <c r="T100" s="51">
        <v>5857.76</v>
      </c>
      <c r="U100" s="51">
        <v>4922.01</v>
      </c>
      <c r="V100" s="48"/>
      <c r="W100" s="49"/>
      <c r="X100" s="37">
        <f t="shared" si="5"/>
        <v>27497.23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" customHeight="1">
      <c r="A101" s="45">
        <v>81</v>
      </c>
      <c r="B101" s="53" t="s">
        <v>97</v>
      </c>
      <c r="C101" s="47">
        <v>2508.85</v>
      </c>
      <c r="D101" s="47">
        <v>2508.85</v>
      </c>
      <c r="E101" s="47">
        <v>2508.85</v>
      </c>
      <c r="F101" s="47">
        <v>2508.85</v>
      </c>
      <c r="G101" s="47">
        <v>2508.85</v>
      </c>
      <c r="H101" s="47">
        <v>2508.85</v>
      </c>
      <c r="I101" s="48"/>
      <c r="J101" s="49"/>
      <c r="K101" s="47">
        <f>402.62+402.62+402.62+402.62+402.62+402.62</f>
        <v>2415.72</v>
      </c>
      <c r="L101" s="40">
        <f t="shared" si="4"/>
        <v>17468.82</v>
      </c>
      <c r="M101" s="41"/>
      <c r="N101" s="45">
        <v>81</v>
      </c>
      <c r="O101" s="53" t="s">
        <v>97</v>
      </c>
      <c r="P101" s="50">
        <v>2492.3</v>
      </c>
      <c r="Q101" s="47">
        <v>2409.67</v>
      </c>
      <c r="R101" s="42">
        <v>2577.71</v>
      </c>
      <c r="S101" s="51">
        <v>2320.96</v>
      </c>
      <c r="T101" s="51">
        <v>3208.22</v>
      </c>
      <c r="U101" s="51">
        <v>3324.66</v>
      </c>
      <c r="V101" s="48"/>
      <c r="W101" s="49"/>
      <c r="X101" s="37">
        <f t="shared" si="5"/>
        <v>16333.52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" customHeight="1">
      <c r="A102" s="45">
        <v>82</v>
      </c>
      <c r="B102" s="53" t="s">
        <v>98</v>
      </c>
      <c r="C102" s="47">
        <v>0</v>
      </c>
      <c r="D102" s="47">
        <v>0</v>
      </c>
      <c r="E102" s="47">
        <v>0</v>
      </c>
      <c r="F102" s="47">
        <v>0</v>
      </c>
      <c r="G102" s="47">
        <v>4356.2</v>
      </c>
      <c r="H102" s="47">
        <v>4381.5</v>
      </c>
      <c r="I102" s="48"/>
      <c r="J102" s="49"/>
      <c r="K102" s="47"/>
      <c r="L102" s="40">
        <f t="shared" si="4"/>
        <v>8737.7</v>
      </c>
      <c r="M102" s="41"/>
      <c r="N102" s="45">
        <v>82</v>
      </c>
      <c r="O102" s="53" t="s">
        <v>98</v>
      </c>
      <c r="P102" s="50">
        <v>0</v>
      </c>
      <c r="Q102" s="47">
        <v>0</v>
      </c>
      <c r="R102" s="42">
        <v>0</v>
      </c>
      <c r="S102" s="51">
        <v>0</v>
      </c>
      <c r="T102" s="51">
        <v>4754.32</v>
      </c>
      <c r="U102" s="51">
        <v>6542.65</v>
      </c>
      <c r="V102" s="48"/>
      <c r="W102" s="49"/>
      <c r="X102" s="37">
        <f t="shared" si="5"/>
        <v>11296.97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" customHeight="1">
      <c r="A103" s="45">
        <v>83</v>
      </c>
      <c r="B103" s="53" t="s">
        <v>99</v>
      </c>
      <c r="C103" s="47">
        <v>0</v>
      </c>
      <c r="D103" s="47">
        <v>0</v>
      </c>
      <c r="E103" s="47">
        <v>0</v>
      </c>
      <c r="F103" s="47">
        <v>0</v>
      </c>
      <c r="G103" s="47">
        <v>6502.1</v>
      </c>
      <c r="H103" s="47">
        <v>6502.1</v>
      </c>
      <c r="I103" s="48"/>
      <c r="J103" s="49"/>
      <c r="K103" s="47"/>
      <c r="L103" s="40">
        <f t="shared" si="4"/>
        <v>13004.2</v>
      </c>
      <c r="M103" s="41"/>
      <c r="N103" s="45">
        <v>83</v>
      </c>
      <c r="O103" s="53" t="s">
        <v>99</v>
      </c>
      <c r="P103" s="50">
        <v>0</v>
      </c>
      <c r="Q103" s="47">
        <v>0</v>
      </c>
      <c r="R103" s="42">
        <v>0</v>
      </c>
      <c r="S103" s="51">
        <v>0</v>
      </c>
      <c r="T103" s="51">
        <v>4817.54</v>
      </c>
      <c r="U103" s="51">
        <v>5715.8</v>
      </c>
      <c r="V103" s="48"/>
      <c r="W103" s="49"/>
      <c r="X103" s="37">
        <f t="shared" si="5"/>
        <v>10533.34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" customHeight="1">
      <c r="A104" s="45">
        <v>84</v>
      </c>
      <c r="B104" s="53" t="s">
        <v>100</v>
      </c>
      <c r="C104" s="47">
        <v>1437.13</v>
      </c>
      <c r="D104" s="47">
        <v>1437.13</v>
      </c>
      <c r="E104" s="47">
        <v>1437.13</v>
      </c>
      <c r="F104" s="47">
        <v>1437.13</v>
      </c>
      <c r="G104" s="47">
        <v>1437.13</v>
      </c>
      <c r="H104" s="47">
        <v>1437.13</v>
      </c>
      <c r="I104" s="48"/>
      <c r="J104" s="49"/>
      <c r="K104" s="47"/>
      <c r="L104" s="40">
        <f t="shared" si="4"/>
        <v>8622.78</v>
      </c>
      <c r="M104" s="41"/>
      <c r="N104" s="45">
        <v>84</v>
      </c>
      <c r="O104" s="53" t="s">
        <v>100</v>
      </c>
      <c r="P104" s="50">
        <v>1184.88</v>
      </c>
      <c r="Q104" s="47">
        <v>963.35</v>
      </c>
      <c r="R104" s="42">
        <v>994.58</v>
      </c>
      <c r="S104" s="51">
        <v>1607.03</v>
      </c>
      <c r="T104" s="51">
        <v>1071.71</v>
      </c>
      <c r="U104" s="51">
        <v>1243.81</v>
      </c>
      <c r="V104" s="48"/>
      <c r="W104" s="49"/>
      <c r="X104" s="37">
        <f t="shared" si="5"/>
        <v>7065.36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" customHeight="1">
      <c r="A105" s="45">
        <v>85</v>
      </c>
      <c r="B105" s="53" t="s">
        <v>101</v>
      </c>
      <c r="C105" s="47">
        <v>1630.07</v>
      </c>
      <c r="D105" s="47">
        <v>1630.07</v>
      </c>
      <c r="E105" s="47">
        <v>1630.07</v>
      </c>
      <c r="F105" s="47">
        <v>1630.07</v>
      </c>
      <c r="G105" s="47">
        <v>1630.07</v>
      </c>
      <c r="H105" s="47">
        <v>1630.07</v>
      </c>
      <c r="I105" s="48"/>
      <c r="J105" s="49"/>
      <c r="K105" s="47"/>
      <c r="L105" s="40">
        <f t="shared" si="4"/>
        <v>9780.42</v>
      </c>
      <c r="M105" s="41"/>
      <c r="N105" s="45">
        <v>85</v>
      </c>
      <c r="O105" s="53" t="s">
        <v>101</v>
      </c>
      <c r="P105" s="50">
        <v>1417.68</v>
      </c>
      <c r="Q105" s="47">
        <v>1173.92</v>
      </c>
      <c r="R105" s="42">
        <v>1413.78</v>
      </c>
      <c r="S105" s="51">
        <v>1936.52</v>
      </c>
      <c r="T105" s="51">
        <v>1281.82</v>
      </c>
      <c r="U105" s="51">
        <v>1523.73</v>
      </c>
      <c r="V105" s="48"/>
      <c r="W105" s="49"/>
      <c r="X105" s="37">
        <f t="shared" si="5"/>
        <v>8747.45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" customHeight="1">
      <c r="A106" s="45">
        <v>86</v>
      </c>
      <c r="B106" s="53" t="s">
        <v>102</v>
      </c>
      <c r="C106" s="47">
        <v>1339.28</v>
      </c>
      <c r="D106" s="47">
        <v>1339.28</v>
      </c>
      <c r="E106" s="47">
        <v>1339.28</v>
      </c>
      <c r="F106" s="47">
        <v>1339.28</v>
      </c>
      <c r="G106" s="47">
        <v>1339.28</v>
      </c>
      <c r="H106" s="47">
        <v>1339.28</v>
      </c>
      <c r="I106" s="48"/>
      <c r="J106" s="49"/>
      <c r="K106" s="47"/>
      <c r="L106" s="40">
        <f t="shared" si="4"/>
        <v>8035.68</v>
      </c>
      <c r="M106" s="41"/>
      <c r="N106" s="45">
        <v>86</v>
      </c>
      <c r="O106" s="53" t="s">
        <v>102</v>
      </c>
      <c r="P106" s="50">
        <v>1153.98</v>
      </c>
      <c r="Q106" s="47">
        <v>900.16</v>
      </c>
      <c r="R106" s="42">
        <v>1020.95</v>
      </c>
      <c r="S106" s="51">
        <v>922.56</v>
      </c>
      <c r="T106" s="51">
        <v>1041.9</v>
      </c>
      <c r="U106" s="51">
        <v>952.24</v>
      </c>
      <c r="V106" s="48"/>
      <c r="W106" s="49"/>
      <c r="X106" s="37">
        <f t="shared" si="5"/>
        <v>5991.79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" customHeight="1">
      <c r="A107" s="45">
        <v>87</v>
      </c>
      <c r="B107" s="53" t="s">
        <v>103</v>
      </c>
      <c r="C107" s="47">
        <v>1420.13</v>
      </c>
      <c r="D107" s="47">
        <v>1420.13</v>
      </c>
      <c r="E107" s="47">
        <v>1420.13</v>
      </c>
      <c r="F107" s="47">
        <v>1420.13</v>
      </c>
      <c r="G107" s="47">
        <v>1420.13</v>
      </c>
      <c r="H107" s="47">
        <v>1420.13</v>
      </c>
      <c r="I107" s="48"/>
      <c r="J107" s="49"/>
      <c r="K107" s="47"/>
      <c r="L107" s="40">
        <f t="shared" si="4"/>
        <v>8520.78</v>
      </c>
      <c r="M107" s="41"/>
      <c r="N107" s="45">
        <v>87</v>
      </c>
      <c r="O107" s="53" t="s">
        <v>103</v>
      </c>
      <c r="P107" s="50">
        <v>6784.41</v>
      </c>
      <c r="Q107" s="47">
        <v>1591.67</v>
      </c>
      <c r="R107" s="42">
        <v>1795.88</v>
      </c>
      <c r="S107" s="51">
        <v>2328.06</v>
      </c>
      <c r="T107" s="51">
        <v>1669.18</v>
      </c>
      <c r="U107" s="51">
        <v>1701.49</v>
      </c>
      <c r="V107" s="48"/>
      <c r="W107" s="49"/>
      <c r="X107" s="37">
        <f t="shared" si="5"/>
        <v>15870.69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" customHeight="1">
      <c r="A108" s="45">
        <v>88</v>
      </c>
      <c r="B108" s="53" t="s">
        <v>104</v>
      </c>
      <c r="C108" s="47">
        <v>1245</v>
      </c>
      <c r="D108" s="47">
        <v>1245</v>
      </c>
      <c r="E108" s="47">
        <v>1245</v>
      </c>
      <c r="F108" s="47">
        <v>1245</v>
      </c>
      <c r="G108" s="47">
        <v>1245</v>
      </c>
      <c r="H108" s="47">
        <v>1245</v>
      </c>
      <c r="I108" s="48"/>
      <c r="J108" s="49"/>
      <c r="K108" s="47"/>
      <c r="L108" s="40">
        <f t="shared" si="4"/>
        <v>7470</v>
      </c>
      <c r="M108" s="41"/>
      <c r="N108" s="45">
        <v>88</v>
      </c>
      <c r="O108" s="53" t="s">
        <v>104</v>
      </c>
      <c r="P108" s="50">
        <v>1210.21</v>
      </c>
      <c r="Q108" s="47">
        <v>3189.85</v>
      </c>
      <c r="R108" s="50">
        <v>1162.89</v>
      </c>
      <c r="S108" s="51">
        <v>1771.49</v>
      </c>
      <c r="T108" s="51">
        <v>1096.97</v>
      </c>
      <c r="U108" s="51">
        <v>1148.56</v>
      </c>
      <c r="V108" s="48"/>
      <c r="W108" s="49"/>
      <c r="X108" s="47">
        <f t="shared" si="5"/>
        <v>9579.97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" customHeight="1">
      <c r="A109" s="45">
        <v>89</v>
      </c>
      <c r="B109" s="53" t="s">
        <v>105</v>
      </c>
      <c r="C109" s="47">
        <v>1557.08</v>
      </c>
      <c r="D109" s="47">
        <v>1557.08</v>
      </c>
      <c r="E109" s="47">
        <v>1557.08</v>
      </c>
      <c r="F109" s="47">
        <v>1557.08</v>
      </c>
      <c r="G109" s="47">
        <v>1557.08</v>
      </c>
      <c r="H109" s="47">
        <v>1557.08</v>
      </c>
      <c r="I109" s="48"/>
      <c r="J109" s="49"/>
      <c r="K109" s="37"/>
      <c r="L109" s="40">
        <f t="shared" si="4"/>
        <v>9342.48</v>
      </c>
      <c r="M109" s="41"/>
      <c r="N109" s="45">
        <v>89</v>
      </c>
      <c r="O109" s="53" t="s">
        <v>105</v>
      </c>
      <c r="P109" s="50">
        <v>1455.84</v>
      </c>
      <c r="Q109" s="47">
        <v>1260.81</v>
      </c>
      <c r="R109" s="42">
        <v>1490.76</v>
      </c>
      <c r="S109" s="51">
        <v>2012.76</v>
      </c>
      <c r="T109" s="51">
        <v>1361.1</v>
      </c>
      <c r="U109" s="51">
        <v>1568.91</v>
      </c>
      <c r="V109" s="48"/>
      <c r="W109" s="49"/>
      <c r="X109" s="37">
        <f t="shared" si="5"/>
        <v>9150.18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" customHeight="1">
      <c r="A110" s="45">
        <v>90</v>
      </c>
      <c r="B110" s="53" t="s">
        <v>106</v>
      </c>
      <c r="C110" s="47">
        <v>4609.2</v>
      </c>
      <c r="D110" s="47">
        <v>4609.2</v>
      </c>
      <c r="E110" s="47">
        <v>4609.2</v>
      </c>
      <c r="F110" s="47">
        <v>4609.2</v>
      </c>
      <c r="G110" s="47">
        <v>4609.2</v>
      </c>
      <c r="H110" s="47">
        <v>4609.2</v>
      </c>
      <c r="I110" s="48"/>
      <c r="J110" s="49"/>
      <c r="K110" s="47"/>
      <c r="L110" s="40">
        <f t="shared" si="4"/>
        <v>27655.2</v>
      </c>
      <c r="M110" s="41"/>
      <c r="N110" s="45">
        <v>90</v>
      </c>
      <c r="O110" s="53" t="s">
        <v>106</v>
      </c>
      <c r="P110" s="50">
        <v>4475.9</v>
      </c>
      <c r="Q110" s="47">
        <v>4137.55</v>
      </c>
      <c r="R110" s="42">
        <v>4283.09</v>
      </c>
      <c r="S110" s="51">
        <v>9755.82</v>
      </c>
      <c r="T110" s="51">
        <v>4286.74</v>
      </c>
      <c r="U110" s="51">
        <v>4451.15</v>
      </c>
      <c r="V110" s="48"/>
      <c r="W110" s="49"/>
      <c r="X110" s="37">
        <f t="shared" si="5"/>
        <v>31390.25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" customHeight="1">
      <c r="A111" s="45">
        <v>91</v>
      </c>
      <c r="B111" s="53" t="s">
        <v>107</v>
      </c>
      <c r="C111" s="47">
        <v>4145.52</v>
      </c>
      <c r="D111" s="47">
        <v>4145.52</v>
      </c>
      <c r="E111" s="47">
        <v>4145.52</v>
      </c>
      <c r="F111" s="47">
        <v>4145.52</v>
      </c>
      <c r="G111" s="47">
        <v>4145.52</v>
      </c>
      <c r="H111" s="47">
        <v>4145.52</v>
      </c>
      <c r="I111" s="48"/>
      <c r="J111" s="49"/>
      <c r="K111" s="47"/>
      <c r="L111" s="40">
        <f t="shared" si="4"/>
        <v>24873.12</v>
      </c>
      <c r="M111" s="41"/>
      <c r="N111" s="45">
        <v>91</v>
      </c>
      <c r="O111" s="53" t="s">
        <v>107</v>
      </c>
      <c r="P111" s="50">
        <v>3839.19</v>
      </c>
      <c r="Q111" s="47">
        <v>3698.49</v>
      </c>
      <c r="R111" s="42">
        <v>4009.93</v>
      </c>
      <c r="S111" s="51">
        <v>7803.52</v>
      </c>
      <c r="T111" s="51">
        <v>3635.51</v>
      </c>
      <c r="U111" s="51">
        <v>3686.08</v>
      </c>
      <c r="V111" s="48"/>
      <c r="W111" s="49"/>
      <c r="X111" s="37">
        <f t="shared" si="5"/>
        <v>26672.72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" customHeight="1">
      <c r="A112" s="45">
        <v>92</v>
      </c>
      <c r="B112" s="53" t="s">
        <v>108</v>
      </c>
      <c r="C112" s="47">
        <v>4604.6</v>
      </c>
      <c r="D112" s="47">
        <v>4604.6</v>
      </c>
      <c r="E112" s="47">
        <v>4604.6</v>
      </c>
      <c r="F112" s="47">
        <v>4604.6</v>
      </c>
      <c r="G112" s="47">
        <v>4597.24</v>
      </c>
      <c r="H112" s="47">
        <v>4597.24</v>
      </c>
      <c r="I112" s="48"/>
      <c r="J112" s="49"/>
      <c r="K112" s="47"/>
      <c r="L112" s="40">
        <f t="shared" si="4"/>
        <v>27612.88</v>
      </c>
      <c r="M112" s="41"/>
      <c r="N112" s="45">
        <v>92</v>
      </c>
      <c r="O112" s="53" t="s">
        <v>108</v>
      </c>
      <c r="P112" s="50">
        <v>4158.97</v>
      </c>
      <c r="Q112" s="47">
        <v>4015.35</v>
      </c>
      <c r="R112" s="42">
        <v>4237.99</v>
      </c>
      <c r="S112" s="51">
        <v>8086.53</v>
      </c>
      <c r="T112" s="51">
        <v>4141.82</v>
      </c>
      <c r="U112" s="51">
        <v>4246.24</v>
      </c>
      <c r="V112" s="48"/>
      <c r="W112" s="49"/>
      <c r="X112" s="37">
        <f t="shared" si="5"/>
        <v>28886.9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" customHeight="1">
      <c r="A113" s="45">
        <v>93</v>
      </c>
      <c r="B113" s="53" t="s">
        <v>109</v>
      </c>
      <c r="C113" s="47">
        <v>5816.24</v>
      </c>
      <c r="D113" s="47">
        <v>5816.24</v>
      </c>
      <c r="E113" s="47">
        <v>5816.24</v>
      </c>
      <c r="F113" s="47">
        <v>5816.24</v>
      </c>
      <c r="G113" s="47">
        <v>5816.24</v>
      </c>
      <c r="H113" s="47">
        <v>5816.24</v>
      </c>
      <c r="I113" s="48"/>
      <c r="J113" s="49"/>
      <c r="K113" s="47"/>
      <c r="L113" s="40">
        <f t="shared" si="4"/>
        <v>34897.44</v>
      </c>
      <c r="M113" s="41"/>
      <c r="N113" s="45">
        <v>93</v>
      </c>
      <c r="O113" s="53" t="s">
        <v>109</v>
      </c>
      <c r="P113" s="50">
        <v>5713.6</v>
      </c>
      <c r="Q113" s="47">
        <v>5181.87</v>
      </c>
      <c r="R113" s="42">
        <v>5521.11</v>
      </c>
      <c r="S113" s="51">
        <v>5300.07</v>
      </c>
      <c r="T113" s="51">
        <v>12011.53</v>
      </c>
      <c r="U113" s="51">
        <v>6180.51</v>
      </c>
      <c r="V113" s="48"/>
      <c r="W113" s="49"/>
      <c r="X113" s="37">
        <f t="shared" si="5"/>
        <v>39908.69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" customHeight="1">
      <c r="A114" s="45">
        <v>94</v>
      </c>
      <c r="B114" s="53" t="s">
        <v>110</v>
      </c>
      <c r="C114" s="47">
        <v>1438.39</v>
      </c>
      <c r="D114" s="47">
        <v>1438.39</v>
      </c>
      <c r="E114" s="47">
        <v>1438.39</v>
      </c>
      <c r="F114" s="47">
        <v>1438.39</v>
      </c>
      <c r="G114" s="47">
        <v>1438.39</v>
      </c>
      <c r="H114" s="47">
        <v>1438.39</v>
      </c>
      <c r="I114" s="48"/>
      <c r="J114" s="49"/>
      <c r="K114" s="47"/>
      <c r="L114" s="40">
        <f t="shared" si="4"/>
        <v>8630.34</v>
      </c>
      <c r="M114" s="41"/>
      <c r="N114" s="45">
        <v>94</v>
      </c>
      <c r="O114" s="53" t="s">
        <v>110</v>
      </c>
      <c r="P114" s="50">
        <v>1399.99</v>
      </c>
      <c r="Q114" s="47">
        <v>1107.14</v>
      </c>
      <c r="R114" s="42">
        <v>1433.74</v>
      </c>
      <c r="S114" s="51">
        <v>1872.97</v>
      </c>
      <c r="T114" s="51">
        <v>1253.99</v>
      </c>
      <c r="U114" s="51">
        <v>2065.28</v>
      </c>
      <c r="V114" s="48"/>
      <c r="W114" s="49"/>
      <c r="X114" s="37">
        <f t="shared" si="5"/>
        <v>9133.11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2" customHeight="1">
      <c r="A115" s="45">
        <v>95</v>
      </c>
      <c r="B115" s="53" t="s">
        <v>111</v>
      </c>
      <c r="C115" s="47">
        <v>3157.44</v>
      </c>
      <c r="D115" s="47">
        <v>3157.44</v>
      </c>
      <c r="E115" s="47">
        <v>3157.44</v>
      </c>
      <c r="F115" s="47">
        <v>3157.44</v>
      </c>
      <c r="G115" s="47">
        <v>3157.44</v>
      </c>
      <c r="H115" s="47">
        <v>3157.44</v>
      </c>
      <c r="I115" s="48"/>
      <c r="J115" s="49"/>
      <c r="K115" s="47">
        <f>1038.68+1038.68+1038.68+1038.68+1038.68+1038.68</f>
        <v>6232.08</v>
      </c>
      <c r="L115" s="40">
        <f t="shared" si="4"/>
        <v>25176.72</v>
      </c>
      <c r="M115" s="41"/>
      <c r="N115" s="45">
        <v>95</v>
      </c>
      <c r="O115" s="53" t="s">
        <v>111</v>
      </c>
      <c r="P115" s="50">
        <v>3363.68</v>
      </c>
      <c r="Q115" s="47">
        <v>3073.51</v>
      </c>
      <c r="R115" s="42">
        <v>3119.05</v>
      </c>
      <c r="S115" s="51">
        <v>3205.82</v>
      </c>
      <c r="T115" s="51">
        <v>3270.29</v>
      </c>
      <c r="U115" s="51">
        <v>7077.01</v>
      </c>
      <c r="V115" s="48"/>
      <c r="W115" s="49"/>
      <c r="X115" s="37">
        <f t="shared" si="5"/>
        <v>23109.36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" customHeight="1">
      <c r="A116" s="45">
        <v>96</v>
      </c>
      <c r="B116" s="53" t="s">
        <v>112</v>
      </c>
      <c r="C116" s="47">
        <v>4198.88</v>
      </c>
      <c r="D116" s="47">
        <v>4198.88</v>
      </c>
      <c r="E116" s="47">
        <v>4198.88</v>
      </c>
      <c r="F116" s="47">
        <v>4198.88</v>
      </c>
      <c r="G116" s="47">
        <v>4198.88</v>
      </c>
      <c r="H116" s="47">
        <v>4198.88</v>
      </c>
      <c r="I116" s="48"/>
      <c r="J116" s="49"/>
      <c r="K116" s="47">
        <f>1543.76+1543.76+1543.76+1543.76+1543.76+1543.76</f>
        <v>9262.56</v>
      </c>
      <c r="L116" s="40">
        <f t="shared" si="4"/>
        <v>34455.84</v>
      </c>
      <c r="M116" s="41"/>
      <c r="N116" s="45">
        <v>96</v>
      </c>
      <c r="O116" s="53" t="s">
        <v>112</v>
      </c>
      <c r="P116" s="50">
        <v>4478.4</v>
      </c>
      <c r="Q116" s="47">
        <v>4421.56</v>
      </c>
      <c r="R116" s="42">
        <v>4696.37</v>
      </c>
      <c r="S116" s="51">
        <v>5127.5</v>
      </c>
      <c r="T116" s="51">
        <v>4393.54</v>
      </c>
      <c r="U116" s="51">
        <v>5340.86</v>
      </c>
      <c r="V116" s="48"/>
      <c r="W116" s="49"/>
      <c r="X116" s="37">
        <f t="shared" si="5"/>
        <v>28458.23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" customHeight="1">
      <c r="A117" s="45">
        <v>97</v>
      </c>
      <c r="B117" s="53" t="s">
        <v>113</v>
      </c>
      <c r="C117" s="47">
        <v>5831.93</v>
      </c>
      <c r="D117" s="47">
        <v>5831.93</v>
      </c>
      <c r="E117" s="47">
        <v>5831.93</v>
      </c>
      <c r="F117" s="47">
        <v>5831.93</v>
      </c>
      <c r="G117" s="47">
        <v>5831.93</v>
      </c>
      <c r="H117" s="47">
        <v>5831.93</v>
      </c>
      <c r="I117" s="48"/>
      <c r="J117" s="49"/>
      <c r="K117" s="47">
        <f>2912.49+2912.49+2912.49+2912.49+2912.49+2912.49</f>
        <v>17474.94</v>
      </c>
      <c r="L117" s="40">
        <f t="shared" si="4"/>
        <v>52466.52</v>
      </c>
      <c r="M117" s="41"/>
      <c r="N117" s="45">
        <v>97</v>
      </c>
      <c r="O117" s="53" t="s">
        <v>113</v>
      </c>
      <c r="P117" s="50">
        <v>4754.03</v>
      </c>
      <c r="Q117" s="47">
        <v>4483.19</v>
      </c>
      <c r="R117" s="42">
        <v>5973</v>
      </c>
      <c r="S117" s="51">
        <v>4500.19</v>
      </c>
      <c r="T117" s="51">
        <v>4513.75</v>
      </c>
      <c r="U117" s="51">
        <v>8256.27</v>
      </c>
      <c r="V117" s="48"/>
      <c r="W117" s="49"/>
      <c r="X117" s="37">
        <f t="shared" si="5"/>
        <v>32480.43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" customHeight="1">
      <c r="A118" s="45">
        <v>98</v>
      </c>
      <c r="B118" s="53" t="s">
        <v>114</v>
      </c>
      <c r="C118" s="47">
        <v>24377.24</v>
      </c>
      <c r="D118" s="47">
        <v>24377.24</v>
      </c>
      <c r="E118" s="47">
        <v>24377.24</v>
      </c>
      <c r="F118" s="47">
        <v>24377.24</v>
      </c>
      <c r="G118" s="47">
        <v>24380</v>
      </c>
      <c r="H118" s="47">
        <v>24380</v>
      </c>
      <c r="I118" s="48"/>
      <c r="J118" s="49"/>
      <c r="K118" s="47">
        <f>6858.6+6858.6+6858.6+6858.6+6858.6+6858.6</f>
        <v>41151.6</v>
      </c>
      <c r="L118" s="40">
        <f t="shared" si="4"/>
        <v>187420.56</v>
      </c>
      <c r="M118" s="41"/>
      <c r="N118" s="45">
        <v>98</v>
      </c>
      <c r="O118" s="53" t="s">
        <v>114</v>
      </c>
      <c r="P118" s="50">
        <v>24052.96</v>
      </c>
      <c r="Q118" s="47">
        <v>22930.42</v>
      </c>
      <c r="R118" s="42">
        <v>23888.87</v>
      </c>
      <c r="S118" s="51">
        <v>25201.05</v>
      </c>
      <c r="T118" s="51">
        <v>23658.36</v>
      </c>
      <c r="U118" s="51">
        <v>25901.42</v>
      </c>
      <c r="V118" s="48"/>
      <c r="W118" s="49"/>
      <c r="X118" s="37">
        <f t="shared" si="5"/>
        <v>145633.08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" customHeight="1">
      <c r="A119" s="45">
        <v>99</v>
      </c>
      <c r="B119" s="53" t="s">
        <v>115</v>
      </c>
      <c r="C119" s="47">
        <v>23715.76</v>
      </c>
      <c r="D119" s="47">
        <v>23717.6</v>
      </c>
      <c r="E119" s="47">
        <v>23717.6</v>
      </c>
      <c r="F119" s="47">
        <v>23715.76</v>
      </c>
      <c r="G119" s="47">
        <v>23715.76</v>
      </c>
      <c r="H119" s="47">
        <v>23715.76</v>
      </c>
      <c r="I119" s="48"/>
      <c r="J119" s="49"/>
      <c r="K119" s="47">
        <f>4918.32+4918.32+4918.32+4918.32+4918.32+4918.32</f>
        <v>29509.92</v>
      </c>
      <c r="L119" s="40">
        <f t="shared" si="4"/>
        <v>171808.16</v>
      </c>
      <c r="M119" s="41"/>
      <c r="N119" s="45">
        <v>99</v>
      </c>
      <c r="O119" s="53" t="s">
        <v>115</v>
      </c>
      <c r="P119" s="50">
        <v>25352.7</v>
      </c>
      <c r="Q119" s="47">
        <v>24593.13</v>
      </c>
      <c r="R119" s="42">
        <v>25265.36</v>
      </c>
      <c r="S119" s="51">
        <v>24462.7</v>
      </c>
      <c r="T119" s="51">
        <v>25362.96</v>
      </c>
      <c r="U119" s="51">
        <v>27593.78</v>
      </c>
      <c r="V119" s="48"/>
      <c r="W119" s="49"/>
      <c r="X119" s="37">
        <f t="shared" si="5"/>
        <v>152630.63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" customHeight="1">
      <c r="A120" s="45">
        <v>100</v>
      </c>
      <c r="B120" s="53" t="s">
        <v>116</v>
      </c>
      <c r="C120" s="47">
        <v>25114.16</v>
      </c>
      <c r="D120" s="47">
        <v>25114.16</v>
      </c>
      <c r="E120" s="47">
        <v>25114.16</v>
      </c>
      <c r="F120" s="47">
        <v>25124.28</v>
      </c>
      <c r="G120" s="47">
        <v>25124.28</v>
      </c>
      <c r="H120" s="47">
        <v>25124.28</v>
      </c>
      <c r="I120" s="48"/>
      <c r="J120" s="49"/>
      <c r="K120" s="47">
        <f>7808.96+7808.96+7808.96+7808.96+7808.96+7808.96</f>
        <v>46853.76</v>
      </c>
      <c r="L120" s="40">
        <f t="shared" si="4"/>
        <v>197569.08</v>
      </c>
      <c r="M120" s="41"/>
      <c r="N120" s="45">
        <v>100</v>
      </c>
      <c r="O120" s="53" t="s">
        <v>116</v>
      </c>
      <c r="P120" s="50">
        <v>26684.19</v>
      </c>
      <c r="Q120" s="47">
        <v>25960.36</v>
      </c>
      <c r="R120" s="42">
        <v>26302.03</v>
      </c>
      <c r="S120" s="51">
        <v>27077.32</v>
      </c>
      <c r="T120" s="51">
        <v>27243.63</v>
      </c>
      <c r="U120" s="51">
        <v>28339.61</v>
      </c>
      <c r="V120" s="48"/>
      <c r="W120" s="49"/>
      <c r="X120" s="37">
        <f t="shared" si="5"/>
        <v>161607.14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" customHeight="1">
      <c r="A121" s="45">
        <v>101</v>
      </c>
      <c r="B121" s="53" t="s">
        <v>117</v>
      </c>
      <c r="C121" s="47">
        <v>4685.56</v>
      </c>
      <c r="D121" s="47">
        <v>4685.56</v>
      </c>
      <c r="E121" s="47">
        <v>4685.56</v>
      </c>
      <c r="F121" s="47">
        <v>4664.4</v>
      </c>
      <c r="G121" s="47">
        <v>4664.4</v>
      </c>
      <c r="H121" s="47">
        <v>4664.4</v>
      </c>
      <c r="I121" s="48"/>
      <c r="J121" s="49"/>
      <c r="K121" s="47"/>
      <c r="L121" s="40">
        <f t="shared" si="4"/>
        <v>28049.88</v>
      </c>
      <c r="M121" s="41"/>
      <c r="N121" s="45">
        <v>101</v>
      </c>
      <c r="O121" s="53" t="s">
        <v>117</v>
      </c>
      <c r="P121" s="50">
        <v>4532.4</v>
      </c>
      <c r="Q121" s="47">
        <v>4151.53</v>
      </c>
      <c r="R121" s="42">
        <v>4314.28</v>
      </c>
      <c r="S121" s="51">
        <v>4265.47</v>
      </c>
      <c r="T121" s="51">
        <v>6084.88</v>
      </c>
      <c r="U121" s="51">
        <v>4466.22</v>
      </c>
      <c r="V121" s="48"/>
      <c r="W121" s="49"/>
      <c r="X121" s="37">
        <f t="shared" si="5"/>
        <v>27814.78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" customHeight="1">
      <c r="A122" s="45">
        <v>102</v>
      </c>
      <c r="B122" s="53" t="s">
        <v>118</v>
      </c>
      <c r="C122" s="47">
        <v>0</v>
      </c>
      <c r="D122" s="47">
        <v>0</v>
      </c>
      <c r="E122" s="47">
        <v>0</v>
      </c>
      <c r="F122" s="47">
        <v>0</v>
      </c>
      <c r="G122" s="47">
        <v>36453.86</v>
      </c>
      <c r="H122" s="47">
        <v>36453.86</v>
      </c>
      <c r="I122" s="48"/>
      <c r="J122" s="49"/>
      <c r="K122" s="47"/>
      <c r="L122" s="40">
        <f t="shared" si="4"/>
        <v>72907.72</v>
      </c>
      <c r="M122" s="41"/>
      <c r="N122" s="45">
        <v>102</v>
      </c>
      <c r="O122" s="53" t="s">
        <v>118</v>
      </c>
      <c r="P122" s="50">
        <v>0</v>
      </c>
      <c r="Q122" s="47">
        <v>0</v>
      </c>
      <c r="R122" s="42">
        <v>0</v>
      </c>
      <c r="S122" s="51">
        <v>0</v>
      </c>
      <c r="T122" s="51">
        <v>26461.33</v>
      </c>
      <c r="U122" s="51">
        <v>27552.34</v>
      </c>
      <c r="V122" s="48"/>
      <c r="W122" s="49"/>
      <c r="X122" s="37">
        <f t="shared" si="5"/>
        <v>54013.67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" customHeight="1">
      <c r="A123" s="45">
        <v>103</v>
      </c>
      <c r="B123" s="53" t="s">
        <v>119</v>
      </c>
      <c r="C123" s="47">
        <v>39813.58</v>
      </c>
      <c r="D123" s="47">
        <v>39811.51</v>
      </c>
      <c r="E123" s="47">
        <v>39811.51</v>
      </c>
      <c r="F123" s="47">
        <v>39811.51</v>
      </c>
      <c r="G123" s="47">
        <v>39811.51</v>
      </c>
      <c r="H123" s="47">
        <v>39811.51</v>
      </c>
      <c r="I123" s="48"/>
      <c r="J123" s="49"/>
      <c r="K123" s="47">
        <f>599.58+599.58+599.58+599.58+599.58+599.58</f>
        <v>3597.48</v>
      </c>
      <c r="L123" s="40">
        <f t="shared" si="4"/>
        <v>242468.61</v>
      </c>
      <c r="M123" s="41"/>
      <c r="N123" s="45">
        <v>103</v>
      </c>
      <c r="O123" s="53" t="s">
        <v>119</v>
      </c>
      <c r="P123" s="50">
        <v>35397.78</v>
      </c>
      <c r="Q123" s="47">
        <v>32415.31</v>
      </c>
      <c r="R123" s="42">
        <v>37860.2</v>
      </c>
      <c r="S123" s="51">
        <v>33822.56</v>
      </c>
      <c r="T123" s="51">
        <v>33942.34</v>
      </c>
      <c r="U123" s="51">
        <v>35886.4</v>
      </c>
      <c r="V123" s="48"/>
      <c r="W123" s="49"/>
      <c r="X123" s="37">
        <f t="shared" si="5"/>
        <v>209324.59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" customHeight="1">
      <c r="A124" s="45">
        <v>104</v>
      </c>
      <c r="B124" s="53" t="s">
        <v>120</v>
      </c>
      <c r="C124" s="47">
        <v>44948.22</v>
      </c>
      <c r="D124" s="47">
        <v>44948.22</v>
      </c>
      <c r="E124" s="47">
        <v>44956.5</v>
      </c>
      <c r="F124" s="47">
        <v>44956.5</v>
      </c>
      <c r="G124" s="47">
        <v>44956.5</v>
      </c>
      <c r="H124" s="47">
        <v>44956.5</v>
      </c>
      <c r="I124" s="48"/>
      <c r="J124" s="49"/>
      <c r="K124" s="47">
        <f>186.3+186.3+245.03+199.67+199.54+206.29</f>
        <v>1223.13</v>
      </c>
      <c r="L124" s="40">
        <f t="shared" si="4"/>
        <v>270945.57</v>
      </c>
      <c r="M124" s="41"/>
      <c r="N124" s="45">
        <v>104</v>
      </c>
      <c r="O124" s="53" t="s">
        <v>120</v>
      </c>
      <c r="P124" s="50">
        <v>40073.19</v>
      </c>
      <c r="Q124" s="47">
        <v>48838.96</v>
      </c>
      <c r="R124" s="42">
        <v>39701.35</v>
      </c>
      <c r="S124" s="51">
        <v>39158.21</v>
      </c>
      <c r="T124" s="51">
        <v>39576.07</v>
      </c>
      <c r="U124" s="51">
        <v>55386.85</v>
      </c>
      <c r="V124" s="48"/>
      <c r="W124" s="49"/>
      <c r="X124" s="37">
        <f t="shared" si="5"/>
        <v>262734.63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" customHeight="1">
      <c r="A125" s="45">
        <v>105</v>
      </c>
      <c r="B125" s="53" t="s">
        <v>121</v>
      </c>
      <c r="C125" s="47">
        <v>27186.47</v>
      </c>
      <c r="D125" s="47">
        <v>27191.65</v>
      </c>
      <c r="E125" s="47">
        <v>27180.27</v>
      </c>
      <c r="F125" s="47">
        <v>27170.95</v>
      </c>
      <c r="G125" s="47">
        <v>27166.82</v>
      </c>
      <c r="H125" s="47">
        <v>27166.81</v>
      </c>
      <c r="I125" s="48"/>
      <c r="J125" s="49"/>
      <c r="K125" s="47"/>
      <c r="L125" s="40">
        <f t="shared" si="4"/>
        <v>163062.97</v>
      </c>
      <c r="M125" s="41"/>
      <c r="N125" s="45">
        <v>105</v>
      </c>
      <c r="O125" s="53" t="s">
        <v>121</v>
      </c>
      <c r="P125" s="50">
        <v>24279.4</v>
      </c>
      <c r="Q125" s="47">
        <v>22897.68</v>
      </c>
      <c r="R125" s="42">
        <v>26163.88</v>
      </c>
      <c r="S125" s="51">
        <v>23434.85</v>
      </c>
      <c r="T125" s="51">
        <v>24278.09</v>
      </c>
      <c r="U125" s="51">
        <v>24451.85</v>
      </c>
      <c r="V125" s="48"/>
      <c r="W125" s="49"/>
      <c r="X125" s="37">
        <f t="shared" si="5"/>
        <v>145505.75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" customHeight="1">
      <c r="A126" s="45">
        <v>106</v>
      </c>
      <c r="B126" s="53" t="s">
        <v>122</v>
      </c>
      <c r="C126" s="47">
        <v>1719.76</v>
      </c>
      <c r="D126" s="47">
        <v>1719.76</v>
      </c>
      <c r="E126" s="47">
        <v>1719.76</v>
      </c>
      <c r="F126" s="47">
        <v>1719.76</v>
      </c>
      <c r="G126" s="47">
        <v>1719.76</v>
      </c>
      <c r="H126" s="47">
        <v>1732.21</v>
      </c>
      <c r="I126" s="48"/>
      <c r="J126" s="49"/>
      <c r="K126" s="47"/>
      <c r="L126" s="40">
        <f t="shared" si="4"/>
        <v>10331.01</v>
      </c>
      <c r="M126" s="41"/>
      <c r="N126" s="45">
        <v>106</v>
      </c>
      <c r="O126" s="53" t="s">
        <v>122</v>
      </c>
      <c r="P126" s="50">
        <v>2098.67</v>
      </c>
      <c r="Q126" s="47">
        <v>1853.47</v>
      </c>
      <c r="R126" s="42">
        <v>1895.37</v>
      </c>
      <c r="S126" s="51">
        <v>1951.58</v>
      </c>
      <c r="T126" s="51">
        <v>1955.76</v>
      </c>
      <c r="U126" s="51">
        <v>-1122.86</v>
      </c>
      <c r="V126" s="48"/>
      <c r="W126" s="49"/>
      <c r="X126" s="37">
        <f t="shared" si="5"/>
        <v>8631.99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" customHeight="1">
      <c r="A127" s="45">
        <v>107</v>
      </c>
      <c r="B127" s="53" t="s">
        <v>123</v>
      </c>
      <c r="C127" s="47">
        <v>15439.44</v>
      </c>
      <c r="D127" s="47">
        <v>15439.44</v>
      </c>
      <c r="E127" s="47">
        <v>15439.44</v>
      </c>
      <c r="F127" s="47">
        <v>15439.44</v>
      </c>
      <c r="G127" s="47">
        <v>15439.44</v>
      </c>
      <c r="H127" s="47">
        <v>15439.44</v>
      </c>
      <c r="I127" s="48"/>
      <c r="J127" s="49"/>
      <c r="K127" s="47">
        <f>735.08+735.08+1048.8+842+847.62+841.69</f>
        <v>5050.27</v>
      </c>
      <c r="L127" s="40">
        <f t="shared" si="4"/>
        <v>97686.91</v>
      </c>
      <c r="M127" s="41"/>
      <c r="N127" s="45">
        <v>107</v>
      </c>
      <c r="O127" s="53" t="s">
        <v>123</v>
      </c>
      <c r="P127" s="50">
        <v>16028.55</v>
      </c>
      <c r="Q127" s="47">
        <v>15365.09</v>
      </c>
      <c r="R127" s="42">
        <v>16121.11</v>
      </c>
      <c r="S127" s="51">
        <v>18814.17</v>
      </c>
      <c r="T127" s="51">
        <v>16049.69</v>
      </c>
      <c r="U127" s="51">
        <v>16661.1</v>
      </c>
      <c r="V127" s="48"/>
      <c r="W127" s="49"/>
      <c r="X127" s="37">
        <f t="shared" si="5"/>
        <v>99039.71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" customHeight="1">
      <c r="A128" s="45">
        <v>108</v>
      </c>
      <c r="B128" s="53" t="s">
        <v>124</v>
      </c>
      <c r="C128" s="47">
        <v>1515.58</v>
      </c>
      <c r="D128" s="47">
        <v>1515.58</v>
      </c>
      <c r="E128" s="47">
        <v>1515.58</v>
      </c>
      <c r="F128" s="47">
        <v>1515.58</v>
      </c>
      <c r="G128" s="47">
        <v>1515.58</v>
      </c>
      <c r="H128" s="47">
        <v>1515.58</v>
      </c>
      <c r="I128" s="48"/>
      <c r="J128" s="49"/>
      <c r="K128" s="47"/>
      <c r="L128" s="40">
        <f t="shared" si="4"/>
        <v>9093.48</v>
      </c>
      <c r="M128" s="41"/>
      <c r="N128" s="45">
        <v>108</v>
      </c>
      <c r="O128" s="53" t="s">
        <v>124</v>
      </c>
      <c r="P128" s="50">
        <v>1984.85</v>
      </c>
      <c r="Q128" s="47">
        <v>1719.73</v>
      </c>
      <c r="R128" s="42">
        <v>1756.64</v>
      </c>
      <c r="S128" s="51">
        <v>1871.8</v>
      </c>
      <c r="T128" s="51">
        <v>1822.84</v>
      </c>
      <c r="U128" s="51">
        <v>1809.11</v>
      </c>
      <c r="V128" s="48"/>
      <c r="W128" s="49"/>
      <c r="X128" s="37">
        <f t="shared" si="5"/>
        <v>10964.97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" customHeight="1">
      <c r="A129" s="45">
        <v>109</v>
      </c>
      <c r="B129" s="53" t="s">
        <v>125</v>
      </c>
      <c r="C129" s="47">
        <v>28734.85</v>
      </c>
      <c r="D129" s="47">
        <v>28734.85</v>
      </c>
      <c r="E129" s="47">
        <v>28734.85</v>
      </c>
      <c r="F129" s="47">
        <v>28734.85</v>
      </c>
      <c r="G129" s="47">
        <v>28734.85</v>
      </c>
      <c r="H129" s="47">
        <v>28734.85</v>
      </c>
      <c r="I129" s="48"/>
      <c r="J129" s="49"/>
      <c r="K129" s="47"/>
      <c r="L129" s="40">
        <f t="shared" si="4"/>
        <v>172409.1</v>
      </c>
      <c r="M129" s="41"/>
      <c r="N129" s="45">
        <v>109</v>
      </c>
      <c r="O129" s="53" t="s">
        <v>125</v>
      </c>
      <c r="P129" s="50">
        <v>24564.87</v>
      </c>
      <c r="Q129" s="47">
        <v>23355.68</v>
      </c>
      <c r="R129" s="42">
        <v>24791.26</v>
      </c>
      <c r="S129" s="51">
        <v>23689.78</v>
      </c>
      <c r="T129" s="51">
        <v>24245.88</v>
      </c>
      <c r="U129" s="51">
        <v>36510.51</v>
      </c>
      <c r="V129" s="48"/>
      <c r="W129" s="49"/>
      <c r="X129" s="37">
        <f t="shared" si="5"/>
        <v>157157.98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" customHeight="1">
      <c r="A130" s="45">
        <v>110</v>
      </c>
      <c r="B130" s="53" t="s">
        <v>126</v>
      </c>
      <c r="C130" s="47">
        <v>40404.56</v>
      </c>
      <c r="D130" s="47">
        <v>40412.84</v>
      </c>
      <c r="E130" s="47">
        <v>40412.84</v>
      </c>
      <c r="F130" s="47">
        <v>40412.84</v>
      </c>
      <c r="G130" s="47">
        <v>40412.84</v>
      </c>
      <c r="H130" s="47">
        <v>40412.84</v>
      </c>
      <c r="I130" s="48"/>
      <c r="J130" s="49"/>
      <c r="K130" s="47"/>
      <c r="L130" s="40">
        <f t="shared" si="4"/>
        <v>242468.76</v>
      </c>
      <c r="M130" s="41"/>
      <c r="N130" s="45">
        <v>110</v>
      </c>
      <c r="O130" s="53" t="s">
        <v>126</v>
      </c>
      <c r="P130" s="50">
        <v>36023.66</v>
      </c>
      <c r="Q130" s="47">
        <v>34289.88</v>
      </c>
      <c r="R130" s="42">
        <v>38860.78</v>
      </c>
      <c r="S130" s="51">
        <v>34877.32</v>
      </c>
      <c r="T130" s="51">
        <v>35734.34</v>
      </c>
      <c r="U130" s="51">
        <v>48945.08</v>
      </c>
      <c r="V130" s="48"/>
      <c r="W130" s="49"/>
      <c r="X130" s="37">
        <f t="shared" si="5"/>
        <v>228731.06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" customHeight="1">
      <c r="A131" s="45">
        <v>111</v>
      </c>
      <c r="B131" s="53" t="s">
        <v>127</v>
      </c>
      <c r="C131" s="47">
        <v>25424.2</v>
      </c>
      <c r="D131" s="47">
        <v>25416.84</v>
      </c>
      <c r="E131" s="47">
        <v>25416.84</v>
      </c>
      <c r="F131" s="47">
        <v>25419.6</v>
      </c>
      <c r="G131" s="47">
        <v>25419.6</v>
      </c>
      <c r="H131" s="47">
        <v>25419.6</v>
      </c>
      <c r="I131" s="48"/>
      <c r="J131" s="49"/>
      <c r="K131" s="47"/>
      <c r="L131" s="40">
        <f t="shared" si="4"/>
        <v>152516.68</v>
      </c>
      <c r="M131" s="41"/>
      <c r="N131" s="45">
        <v>111</v>
      </c>
      <c r="O131" s="53" t="s">
        <v>127</v>
      </c>
      <c r="P131" s="50">
        <v>25155.15</v>
      </c>
      <c r="Q131" s="47">
        <v>23891.31</v>
      </c>
      <c r="R131" s="42">
        <v>25081.71</v>
      </c>
      <c r="S131" s="51">
        <v>26077.99</v>
      </c>
      <c r="T131" s="51">
        <v>25257.99</v>
      </c>
      <c r="U131" s="51">
        <v>33789.29</v>
      </c>
      <c r="V131" s="48"/>
      <c r="W131" s="49"/>
      <c r="X131" s="37">
        <f t="shared" si="5"/>
        <v>159253.44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" customHeight="1">
      <c r="A132" s="45">
        <v>112</v>
      </c>
      <c r="B132" s="53" t="s">
        <v>128</v>
      </c>
      <c r="C132" s="47">
        <v>10337.61</v>
      </c>
      <c r="D132" s="47">
        <v>10337.61</v>
      </c>
      <c r="E132" s="47">
        <v>10337.61</v>
      </c>
      <c r="F132" s="47">
        <v>10337.61</v>
      </c>
      <c r="G132" s="47">
        <v>10337.61</v>
      </c>
      <c r="H132" s="47">
        <v>10337.61</v>
      </c>
      <c r="I132" s="48"/>
      <c r="J132" s="49"/>
      <c r="K132" s="47">
        <f>710.01+710.01+710.01+710.01+710.01+710.01</f>
        <v>4260.06</v>
      </c>
      <c r="L132" s="40">
        <f t="shared" si="4"/>
        <v>66285.72</v>
      </c>
      <c r="M132" s="41"/>
      <c r="N132" s="45">
        <v>112</v>
      </c>
      <c r="O132" s="53" t="s">
        <v>128</v>
      </c>
      <c r="P132" s="50">
        <v>8928.92</v>
      </c>
      <c r="Q132" s="47">
        <v>8578.38</v>
      </c>
      <c r="R132" s="42">
        <v>9761.97</v>
      </c>
      <c r="S132" s="51">
        <v>8508.16</v>
      </c>
      <c r="T132" s="51">
        <v>8734.87</v>
      </c>
      <c r="U132" s="51">
        <v>14488.64</v>
      </c>
      <c r="V132" s="48"/>
      <c r="W132" s="49"/>
      <c r="X132" s="37">
        <f t="shared" si="5"/>
        <v>59000.94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" customHeight="1">
      <c r="A133" s="45">
        <v>113</v>
      </c>
      <c r="B133" s="53" t="s">
        <v>129</v>
      </c>
      <c r="C133" s="47">
        <v>30701.31</v>
      </c>
      <c r="D133" s="47">
        <v>30701.31</v>
      </c>
      <c r="E133" s="47">
        <v>30701.31</v>
      </c>
      <c r="F133" s="47">
        <v>30701.31</v>
      </c>
      <c r="G133" s="47">
        <v>30701.31</v>
      </c>
      <c r="H133" s="47">
        <v>30686.82</v>
      </c>
      <c r="I133" s="48"/>
      <c r="J133" s="49"/>
      <c r="K133" s="47"/>
      <c r="L133" s="40">
        <f t="shared" si="4"/>
        <v>184193.37</v>
      </c>
      <c r="M133" s="41"/>
      <c r="N133" s="45">
        <v>113</v>
      </c>
      <c r="O133" s="53" t="s">
        <v>129</v>
      </c>
      <c r="P133" s="50">
        <v>26698.61</v>
      </c>
      <c r="Q133" s="47">
        <v>25462.81</v>
      </c>
      <c r="R133" s="42">
        <v>26624.06</v>
      </c>
      <c r="S133" s="51">
        <v>25940.35</v>
      </c>
      <c r="T133" s="51">
        <v>26347.83</v>
      </c>
      <c r="U133" s="51">
        <v>27023.67</v>
      </c>
      <c r="V133" s="48"/>
      <c r="W133" s="49"/>
      <c r="X133" s="37">
        <f t="shared" si="5"/>
        <v>158097.33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" customHeight="1">
      <c r="A134" s="45">
        <v>114</v>
      </c>
      <c r="B134" s="53" t="s">
        <v>130</v>
      </c>
      <c r="C134" s="47">
        <v>11954.16</v>
      </c>
      <c r="D134" s="47">
        <v>11954.16</v>
      </c>
      <c r="E134" s="47">
        <v>11954.16</v>
      </c>
      <c r="F134" s="47">
        <v>11954.16</v>
      </c>
      <c r="G134" s="47">
        <v>11954.16</v>
      </c>
      <c r="H134" s="47">
        <v>11954.16</v>
      </c>
      <c r="I134" s="48"/>
      <c r="J134" s="49"/>
      <c r="K134" s="47">
        <f>716.29+716.29+716.29+716.29+716.29+716.29</f>
        <v>4297.74</v>
      </c>
      <c r="L134" s="40">
        <f t="shared" si="4"/>
        <v>76022.7</v>
      </c>
      <c r="M134" s="41"/>
      <c r="N134" s="45">
        <v>114</v>
      </c>
      <c r="O134" s="53" t="s">
        <v>130</v>
      </c>
      <c r="P134" s="50">
        <v>12993.76</v>
      </c>
      <c r="Q134" s="47">
        <v>12075.84</v>
      </c>
      <c r="R134" s="42">
        <v>4359.16</v>
      </c>
      <c r="S134" s="51">
        <v>14698.95</v>
      </c>
      <c r="T134" s="51">
        <v>12895.54</v>
      </c>
      <c r="U134" s="51">
        <v>12675.56</v>
      </c>
      <c r="V134" s="48"/>
      <c r="W134" s="49"/>
      <c r="X134" s="37">
        <f t="shared" si="5"/>
        <v>69698.81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" customHeight="1">
      <c r="A135" s="45">
        <v>115</v>
      </c>
      <c r="B135" s="53" t="s">
        <v>131</v>
      </c>
      <c r="C135" s="47">
        <v>17339.48</v>
      </c>
      <c r="D135" s="47">
        <v>17339.48</v>
      </c>
      <c r="E135" s="47">
        <v>17339.48</v>
      </c>
      <c r="F135" s="47">
        <v>17339.48</v>
      </c>
      <c r="G135" s="47">
        <v>17339.48</v>
      </c>
      <c r="H135" s="47">
        <v>17339.48</v>
      </c>
      <c r="I135" s="48"/>
      <c r="J135" s="49"/>
      <c r="K135" s="47"/>
      <c r="L135" s="40">
        <f t="shared" si="4"/>
        <v>104036.88</v>
      </c>
      <c r="M135" s="41"/>
      <c r="N135" s="45">
        <v>115</v>
      </c>
      <c r="O135" s="53" t="s">
        <v>131</v>
      </c>
      <c r="P135" s="50">
        <v>15593.91</v>
      </c>
      <c r="Q135" s="47">
        <v>14942.94</v>
      </c>
      <c r="R135" s="42">
        <v>16173.98</v>
      </c>
      <c r="S135" s="51">
        <v>14967.43</v>
      </c>
      <c r="T135" s="51">
        <v>15379.94</v>
      </c>
      <c r="U135" s="51">
        <v>18590.83</v>
      </c>
      <c r="V135" s="48"/>
      <c r="W135" s="49"/>
      <c r="X135" s="37">
        <f t="shared" si="5"/>
        <v>95649.03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" customHeight="1">
      <c r="A136" s="45">
        <v>116</v>
      </c>
      <c r="B136" s="53" t="s">
        <v>132</v>
      </c>
      <c r="C136" s="47">
        <v>14417.21</v>
      </c>
      <c r="D136" s="47">
        <v>14417.21</v>
      </c>
      <c r="E136" s="47">
        <v>14417.21</v>
      </c>
      <c r="F136" s="47">
        <v>14399.62</v>
      </c>
      <c r="G136" s="47">
        <v>14399.62</v>
      </c>
      <c r="H136" s="47">
        <v>14399.62</v>
      </c>
      <c r="I136" s="48"/>
      <c r="J136" s="49"/>
      <c r="K136" s="47"/>
      <c r="L136" s="40">
        <f t="shared" si="4"/>
        <v>86450.49</v>
      </c>
      <c r="M136" s="41"/>
      <c r="N136" s="45">
        <v>116</v>
      </c>
      <c r="O136" s="53" t="s">
        <v>132</v>
      </c>
      <c r="P136" s="50">
        <v>12936.23</v>
      </c>
      <c r="Q136" s="47">
        <v>12250.59</v>
      </c>
      <c r="R136" s="42">
        <v>13798.94</v>
      </c>
      <c r="S136" s="51">
        <v>12259.7</v>
      </c>
      <c r="T136" s="51">
        <v>12517.1</v>
      </c>
      <c r="U136" s="51">
        <v>20000.02</v>
      </c>
      <c r="V136" s="48"/>
      <c r="W136" s="49"/>
      <c r="X136" s="37">
        <f t="shared" si="5"/>
        <v>83762.58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" customHeight="1">
      <c r="A137" s="45">
        <v>117</v>
      </c>
      <c r="B137" s="53" t="s">
        <v>133</v>
      </c>
      <c r="C137" s="47">
        <v>12906.5</v>
      </c>
      <c r="D137" s="47">
        <v>12906.5</v>
      </c>
      <c r="E137" s="47">
        <v>12906.5</v>
      </c>
      <c r="F137" s="47">
        <v>12906.5</v>
      </c>
      <c r="G137" s="47">
        <v>12906.5</v>
      </c>
      <c r="H137" s="47">
        <v>12906.5</v>
      </c>
      <c r="I137" s="48"/>
      <c r="J137" s="49"/>
      <c r="K137" s="47">
        <f>1881.63+1881.63+1881.63+1881.63+1881.63+1881.63</f>
        <v>11289.78</v>
      </c>
      <c r="L137" s="40">
        <f t="shared" si="4"/>
        <v>88728.78</v>
      </c>
      <c r="M137" s="41"/>
      <c r="N137" s="45">
        <v>117</v>
      </c>
      <c r="O137" s="53" t="s">
        <v>133</v>
      </c>
      <c r="P137" s="50">
        <v>12498.84</v>
      </c>
      <c r="Q137" s="47">
        <v>11069.57</v>
      </c>
      <c r="R137" s="42">
        <v>11512.77</v>
      </c>
      <c r="S137" s="51">
        <v>15858.99</v>
      </c>
      <c r="T137" s="51">
        <v>11135.81</v>
      </c>
      <c r="U137" s="51">
        <v>10883.99</v>
      </c>
      <c r="V137" s="48"/>
      <c r="W137" s="49"/>
      <c r="X137" s="37">
        <f t="shared" si="5"/>
        <v>72959.97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" customHeight="1">
      <c r="A138" s="45">
        <v>118</v>
      </c>
      <c r="B138" s="53" t="s">
        <v>134</v>
      </c>
      <c r="C138" s="47">
        <v>17217.8</v>
      </c>
      <c r="D138" s="47">
        <v>17217.8</v>
      </c>
      <c r="E138" s="47">
        <v>17217.8</v>
      </c>
      <c r="F138" s="47">
        <v>17217.8</v>
      </c>
      <c r="G138" s="47">
        <v>17217.8</v>
      </c>
      <c r="H138" s="47">
        <v>17217.8</v>
      </c>
      <c r="I138" s="48"/>
      <c r="J138" s="49"/>
      <c r="K138" s="47">
        <f>526.24+526.24+702.76+29215.86+585.82+586.21</f>
        <v>32143.13</v>
      </c>
      <c r="L138" s="40">
        <f t="shared" si="4"/>
        <v>135449.93</v>
      </c>
      <c r="M138" s="41"/>
      <c r="N138" s="45">
        <v>118</v>
      </c>
      <c r="O138" s="53" t="s">
        <v>134</v>
      </c>
      <c r="P138" s="50">
        <v>17461.81</v>
      </c>
      <c r="Q138" s="47">
        <v>16036.35</v>
      </c>
      <c r="R138" s="42">
        <v>18000.27</v>
      </c>
      <c r="S138" s="51">
        <v>16055.21</v>
      </c>
      <c r="T138" s="51">
        <v>16366.51</v>
      </c>
      <c r="U138" s="51">
        <v>15930.65</v>
      </c>
      <c r="V138" s="48"/>
      <c r="W138" s="49"/>
      <c r="X138" s="37">
        <f t="shared" si="5"/>
        <v>99850.8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" customHeight="1">
      <c r="A139" s="45">
        <v>119</v>
      </c>
      <c r="B139" s="53" t="s">
        <v>135</v>
      </c>
      <c r="C139" s="47">
        <v>23120.52</v>
      </c>
      <c r="D139" s="47">
        <v>23120.52</v>
      </c>
      <c r="E139" s="47">
        <v>23117.76</v>
      </c>
      <c r="F139" s="47">
        <v>23117.76</v>
      </c>
      <c r="G139" s="47">
        <v>23117.76</v>
      </c>
      <c r="H139" s="47">
        <v>23117.76</v>
      </c>
      <c r="I139" s="48"/>
      <c r="J139" s="49"/>
      <c r="K139" s="47">
        <f>6043.48+6043.48+6043.48+6043.48+6043.48+6043.48</f>
        <v>36260.88</v>
      </c>
      <c r="L139" s="40">
        <f t="shared" si="4"/>
        <v>174972.96</v>
      </c>
      <c r="M139" s="41"/>
      <c r="N139" s="45">
        <v>119</v>
      </c>
      <c r="O139" s="53" t="s">
        <v>135</v>
      </c>
      <c r="P139" s="50">
        <v>22883.48</v>
      </c>
      <c r="Q139" s="47">
        <v>20763.53</v>
      </c>
      <c r="R139" s="42">
        <v>24251.54</v>
      </c>
      <c r="S139" s="51">
        <v>20953.21</v>
      </c>
      <c r="T139" s="51">
        <v>21832.52</v>
      </c>
      <c r="U139" s="51">
        <v>22039.9</v>
      </c>
      <c r="V139" s="48"/>
      <c r="W139" s="49"/>
      <c r="X139" s="37">
        <f t="shared" si="5"/>
        <v>132724.18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" customHeight="1">
      <c r="A140" s="45">
        <v>120</v>
      </c>
      <c r="B140" s="53" t="s">
        <v>136</v>
      </c>
      <c r="C140" s="47">
        <v>7002.86</v>
      </c>
      <c r="D140" s="47">
        <v>7002.86</v>
      </c>
      <c r="E140" s="47">
        <v>7002.86</v>
      </c>
      <c r="F140" s="47">
        <v>7002.86</v>
      </c>
      <c r="G140" s="47">
        <v>7002.86</v>
      </c>
      <c r="H140" s="47">
        <v>7002.86</v>
      </c>
      <c r="I140" s="48"/>
      <c r="J140" s="49"/>
      <c r="K140" s="47">
        <f>1840+1840+1840+1840+1840+1840</f>
        <v>11040</v>
      </c>
      <c r="L140" s="40">
        <f t="shared" si="4"/>
        <v>53057.16</v>
      </c>
      <c r="M140" s="41"/>
      <c r="N140" s="45">
        <v>120</v>
      </c>
      <c r="O140" s="53" t="s">
        <v>136</v>
      </c>
      <c r="P140" s="50">
        <v>6954.06</v>
      </c>
      <c r="Q140" s="47">
        <v>6753.39</v>
      </c>
      <c r="R140" s="42">
        <v>8950.42</v>
      </c>
      <c r="S140" s="51">
        <v>6570.9</v>
      </c>
      <c r="T140" s="51">
        <v>6903.34</v>
      </c>
      <c r="U140" s="51">
        <v>8386.73</v>
      </c>
      <c r="V140" s="48"/>
      <c r="W140" s="49"/>
      <c r="X140" s="37">
        <f t="shared" si="5"/>
        <v>44518.84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" customHeight="1">
      <c r="A141" s="45">
        <v>121</v>
      </c>
      <c r="B141" s="53" t="s">
        <v>137</v>
      </c>
      <c r="C141" s="47">
        <v>13559.88</v>
      </c>
      <c r="D141" s="47">
        <v>13559.88</v>
      </c>
      <c r="E141" s="47">
        <v>13559.88</v>
      </c>
      <c r="F141" s="47">
        <v>13559.88</v>
      </c>
      <c r="G141" s="47">
        <v>13559.88</v>
      </c>
      <c r="H141" s="47">
        <v>13559.88</v>
      </c>
      <c r="I141" s="48"/>
      <c r="J141" s="49"/>
      <c r="K141" s="47">
        <f>281.52+281.52+281.52+281.52+281.52+281.52</f>
        <v>1689.12</v>
      </c>
      <c r="L141" s="40">
        <f t="shared" si="4"/>
        <v>83048.4</v>
      </c>
      <c r="M141" s="41"/>
      <c r="N141" s="45">
        <v>121</v>
      </c>
      <c r="O141" s="53" t="s">
        <v>137</v>
      </c>
      <c r="P141" s="50">
        <v>12630.95</v>
      </c>
      <c r="Q141" s="47">
        <v>11839.68</v>
      </c>
      <c r="R141" s="42">
        <v>13865.77</v>
      </c>
      <c r="S141" s="51">
        <v>12599.4</v>
      </c>
      <c r="T141" s="51">
        <v>12260.69</v>
      </c>
      <c r="U141" s="51">
        <v>16965.6</v>
      </c>
      <c r="V141" s="48"/>
      <c r="W141" s="49"/>
      <c r="X141" s="37">
        <f t="shared" si="5"/>
        <v>80162.09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" customHeight="1">
      <c r="A142" s="45">
        <v>122</v>
      </c>
      <c r="B142" s="53" t="s">
        <v>138</v>
      </c>
      <c r="C142" s="47">
        <v>32227.17</v>
      </c>
      <c r="D142" s="47">
        <v>32225.1</v>
      </c>
      <c r="E142" s="47">
        <v>32225.1</v>
      </c>
      <c r="F142" s="47">
        <v>32225.1</v>
      </c>
      <c r="G142" s="47">
        <v>32225.1</v>
      </c>
      <c r="H142" s="47">
        <v>32225.1</v>
      </c>
      <c r="I142" s="48"/>
      <c r="J142" s="49"/>
      <c r="K142" s="47"/>
      <c r="L142" s="40">
        <f t="shared" si="4"/>
        <v>193352.67</v>
      </c>
      <c r="M142" s="41"/>
      <c r="N142" s="45">
        <v>122</v>
      </c>
      <c r="O142" s="53" t="s">
        <v>138</v>
      </c>
      <c r="P142" s="50">
        <v>28070.29</v>
      </c>
      <c r="Q142" s="47">
        <v>26599.12</v>
      </c>
      <c r="R142" s="42">
        <v>29130.36</v>
      </c>
      <c r="S142" s="51">
        <v>28321.54</v>
      </c>
      <c r="T142" s="51">
        <v>27693.08</v>
      </c>
      <c r="U142" s="51">
        <v>30410.51</v>
      </c>
      <c r="V142" s="48"/>
      <c r="W142" s="49"/>
      <c r="X142" s="37">
        <f t="shared" si="5"/>
        <v>170224.9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" customHeight="1">
      <c r="A143" s="45">
        <v>123</v>
      </c>
      <c r="B143" s="53" t="s">
        <v>139</v>
      </c>
      <c r="C143" s="47">
        <v>12350.08</v>
      </c>
      <c r="D143" s="47">
        <v>12350.08</v>
      </c>
      <c r="E143" s="47">
        <v>12350.08</v>
      </c>
      <c r="F143" s="47">
        <v>12350.08</v>
      </c>
      <c r="G143" s="47">
        <v>12350.08</v>
      </c>
      <c r="H143" s="47">
        <v>12350.08</v>
      </c>
      <c r="I143" s="48"/>
      <c r="J143" s="49"/>
      <c r="K143" s="47">
        <f>1441.64+1441.64+1441.64+1441.64+1441.64+1441.64</f>
        <v>8649.84</v>
      </c>
      <c r="L143" s="40">
        <f t="shared" si="4"/>
        <v>82750.32</v>
      </c>
      <c r="M143" s="41"/>
      <c r="N143" s="45">
        <v>123</v>
      </c>
      <c r="O143" s="53" t="s">
        <v>139</v>
      </c>
      <c r="P143" s="50">
        <v>12515.69</v>
      </c>
      <c r="Q143" s="47">
        <v>12120.16</v>
      </c>
      <c r="R143" s="42">
        <v>14614.15</v>
      </c>
      <c r="S143" s="51">
        <v>11987.42</v>
      </c>
      <c r="T143" s="51">
        <v>12316.11</v>
      </c>
      <c r="U143" s="51">
        <v>12858.26</v>
      </c>
      <c r="V143" s="48"/>
      <c r="W143" s="49"/>
      <c r="X143" s="37">
        <f t="shared" si="5"/>
        <v>76411.79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" customHeight="1">
      <c r="A144" s="35">
        <v>124</v>
      </c>
      <c r="B144" s="53" t="s">
        <v>140</v>
      </c>
      <c r="C144" s="47">
        <v>23370.76</v>
      </c>
      <c r="D144" s="47">
        <v>23370.76</v>
      </c>
      <c r="E144" s="47">
        <v>23370.76</v>
      </c>
      <c r="F144" s="47">
        <v>23370.76</v>
      </c>
      <c r="G144" s="47">
        <v>23370.76</v>
      </c>
      <c r="H144" s="47">
        <v>23370.76</v>
      </c>
      <c r="I144" s="48"/>
      <c r="J144" s="49"/>
      <c r="K144" s="47">
        <f>885.96+885.96+4505.64+1292.52+1292.52+1173.68</f>
        <v>10036.28</v>
      </c>
      <c r="L144" s="40">
        <f t="shared" si="4"/>
        <v>150260.84</v>
      </c>
      <c r="M144" s="41"/>
      <c r="N144" s="35">
        <v>124</v>
      </c>
      <c r="O144" s="53" t="s">
        <v>140</v>
      </c>
      <c r="P144" s="50">
        <v>26855.97</v>
      </c>
      <c r="Q144" s="47">
        <v>25312</v>
      </c>
      <c r="R144" s="42">
        <v>26705.93</v>
      </c>
      <c r="S144" s="51">
        <v>25868.1</v>
      </c>
      <c r="T144" s="51">
        <v>28224.18</v>
      </c>
      <c r="U144" s="51">
        <v>31024.92</v>
      </c>
      <c r="V144" s="48"/>
      <c r="W144" s="49"/>
      <c r="X144" s="37">
        <f t="shared" si="5"/>
        <v>163991.1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" customHeight="1">
      <c r="A145" s="45">
        <v>125</v>
      </c>
      <c r="B145" s="53" t="s">
        <v>141</v>
      </c>
      <c r="C145" s="47">
        <v>24119.64</v>
      </c>
      <c r="D145" s="47">
        <v>24119.64</v>
      </c>
      <c r="E145" s="47">
        <v>24119.64</v>
      </c>
      <c r="F145" s="47">
        <v>24119.64</v>
      </c>
      <c r="G145" s="47">
        <v>24119.64</v>
      </c>
      <c r="H145" s="47">
        <v>24119.64</v>
      </c>
      <c r="I145" s="48"/>
      <c r="J145" s="49"/>
      <c r="K145" s="47"/>
      <c r="L145" s="40">
        <f t="shared" si="4"/>
        <v>144717.84</v>
      </c>
      <c r="M145" s="41"/>
      <c r="N145" s="45">
        <v>125</v>
      </c>
      <c r="O145" s="53" t="s">
        <v>141</v>
      </c>
      <c r="P145" s="50">
        <v>27203.61</v>
      </c>
      <c r="Q145" s="47">
        <v>25727.03</v>
      </c>
      <c r="R145" s="42">
        <v>27193.94</v>
      </c>
      <c r="S145" s="51">
        <v>26463.18</v>
      </c>
      <c r="T145" s="51">
        <v>29860.52</v>
      </c>
      <c r="U145" s="51">
        <v>30555.78</v>
      </c>
      <c r="V145" s="48"/>
      <c r="W145" s="49"/>
      <c r="X145" s="37">
        <f t="shared" si="5"/>
        <v>167004.06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" customHeight="1">
      <c r="A146" s="62">
        <v>126</v>
      </c>
      <c r="B146" s="53" t="s">
        <v>142</v>
      </c>
      <c r="C146" s="47">
        <v>16223.72</v>
      </c>
      <c r="D146" s="47">
        <v>16223.72</v>
      </c>
      <c r="E146" s="47">
        <v>16223.72</v>
      </c>
      <c r="F146" s="47">
        <v>16223.72</v>
      </c>
      <c r="G146" s="47">
        <v>16223.72</v>
      </c>
      <c r="H146" s="47">
        <v>16223.72</v>
      </c>
      <c r="I146" s="48"/>
      <c r="J146" s="49"/>
      <c r="K146" s="47">
        <f aca="true" t="shared" si="7" ref="K146:K147">1800+200+200</f>
        <v>2200</v>
      </c>
      <c r="L146" s="40">
        <f t="shared" si="4"/>
        <v>99542.32</v>
      </c>
      <c r="M146" s="41"/>
      <c r="N146" s="62">
        <v>126</v>
      </c>
      <c r="O146" s="53" t="s">
        <v>142</v>
      </c>
      <c r="P146" s="50">
        <v>15801.74</v>
      </c>
      <c r="Q146" s="47">
        <v>15599.37</v>
      </c>
      <c r="R146" s="42">
        <v>15562.17</v>
      </c>
      <c r="S146" s="51">
        <v>21284.42</v>
      </c>
      <c r="T146" s="51">
        <v>16987.27</v>
      </c>
      <c r="U146" s="51">
        <v>18928.83</v>
      </c>
      <c r="V146" s="48"/>
      <c r="W146" s="49"/>
      <c r="X146" s="37">
        <f t="shared" si="5"/>
        <v>104163.8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" customHeight="1">
      <c r="A147" s="45">
        <v>126</v>
      </c>
      <c r="B147" s="53" t="s">
        <v>143</v>
      </c>
      <c r="C147" s="47">
        <v>16188.53</v>
      </c>
      <c r="D147" s="47">
        <v>16188.53</v>
      </c>
      <c r="E147" s="47">
        <v>16188.53</v>
      </c>
      <c r="F147" s="47">
        <v>16188.53</v>
      </c>
      <c r="G147" s="47">
        <v>16188.53</v>
      </c>
      <c r="H147" s="47">
        <v>16188.53</v>
      </c>
      <c r="I147" s="48"/>
      <c r="J147" s="49"/>
      <c r="K147" s="47">
        <f t="shared" si="7"/>
        <v>2200</v>
      </c>
      <c r="L147" s="40">
        <f t="shared" si="4"/>
        <v>99331.18</v>
      </c>
      <c r="M147" s="41"/>
      <c r="N147" s="45">
        <v>126</v>
      </c>
      <c r="O147" s="53" t="s">
        <v>143</v>
      </c>
      <c r="P147" s="50">
        <v>15819.18</v>
      </c>
      <c r="Q147" s="47">
        <v>15045.88</v>
      </c>
      <c r="R147" s="42">
        <v>16040.97</v>
      </c>
      <c r="S147" s="51">
        <v>15271.47</v>
      </c>
      <c r="T147" s="51">
        <v>16392.51</v>
      </c>
      <c r="U147" s="51">
        <v>17687.32</v>
      </c>
      <c r="V147" s="48"/>
      <c r="W147" s="49"/>
      <c r="X147" s="37">
        <f t="shared" si="5"/>
        <v>96257.33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" customHeight="1">
      <c r="A148" s="45">
        <v>127</v>
      </c>
      <c r="B148" s="53" t="s">
        <v>144</v>
      </c>
      <c r="C148" s="47">
        <v>15571</v>
      </c>
      <c r="D148" s="47">
        <v>15574.68</v>
      </c>
      <c r="E148" s="47">
        <v>15574.68</v>
      </c>
      <c r="F148" s="47">
        <v>15574.68</v>
      </c>
      <c r="G148" s="47">
        <v>15574.68</v>
      </c>
      <c r="H148" s="47">
        <v>15574.68</v>
      </c>
      <c r="I148" s="48"/>
      <c r="J148" s="49"/>
      <c r="K148" s="47">
        <f>737.84+737.84+4337.84+1137.84+1137.84+737.84</f>
        <v>8827.04</v>
      </c>
      <c r="L148" s="40">
        <f t="shared" si="4"/>
        <v>102271.44</v>
      </c>
      <c r="M148" s="41"/>
      <c r="N148" s="45">
        <v>127</v>
      </c>
      <c r="O148" s="53" t="s">
        <v>144</v>
      </c>
      <c r="P148" s="50">
        <v>15922.79</v>
      </c>
      <c r="Q148" s="47">
        <v>15200.84</v>
      </c>
      <c r="R148" s="50">
        <v>16424.42</v>
      </c>
      <c r="S148" s="51">
        <v>15453.28</v>
      </c>
      <c r="T148" s="51">
        <v>15766.82</v>
      </c>
      <c r="U148" s="51">
        <v>18615.48</v>
      </c>
      <c r="V148" s="48"/>
      <c r="W148" s="49"/>
      <c r="X148" s="47">
        <f t="shared" si="5"/>
        <v>97383.63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" customHeight="1">
      <c r="A149" s="45">
        <v>128</v>
      </c>
      <c r="B149" s="53" t="s">
        <v>145</v>
      </c>
      <c r="C149" s="37">
        <v>11283.8</v>
      </c>
      <c r="D149" s="37">
        <v>11283.8</v>
      </c>
      <c r="E149" s="37">
        <v>11288.4</v>
      </c>
      <c r="F149" s="37">
        <v>11288.4</v>
      </c>
      <c r="G149" s="37">
        <v>11288.4</v>
      </c>
      <c r="H149" s="37">
        <v>11288.4</v>
      </c>
      <c r="I149" s="38"/>
      <c r="J149" s="63"/>
      <c r="K149" s="37">
        <f>377.2+377.2+3977.2+777.2+777.2+377.2</f>
        <v>6663.2</v>
      </c>
      <c r="L149" s="40">
        <f t="shared" si="4"/>
        <v>74384.4</v>
      </c>
      <c r="M149" s="41"/>
      <c r="N149" s="45">
        <v>128</v>
      </c>
      <c r="O149" s="64" t="s">
        <v>145</v>
      </c>
      <c r="P149" s="65">
        <v>12954.58</v>
      </c>
      <c r="Q149" s="37">
        <v>12224.76</v>
      </c>
      <c r="R149" s="42">
        <v>14041.5</v>
      </c>
      <c r="S149" s="44">
        <v>13033.49</v>
      </c>
      <c r="T149" s="44">
        <v>12912.14</v>
      </c>
      <c r="U149" s="44">
        <v>13172.46</v>
      </c>
      <c r="V149" s="38"/>
      <c r="W149" s="39"/>
      <c r="X149" s="37">
        <f t="shared" si="5"/>
        <v>78338.93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" customHeight="1">
      <c r="A150" s="45">
        <v>129</v>
      </c>
      <c r="B150" s="53" t="s">
        <v>146</v>
      </c>
      <c r="C150" s="47">
        <v>2438.92</v>
      </c>
      <c r="D150" s="47">
        <v>2438.92</v>
      </c>
      <c r="E150" s="47">
        <v>2438.92</v>
      </c>
      <c r="F150" s="47">
        <v>2438.92</v>
      </c>
      <c r="G150" s="47">
        <v>2438.92</v>
      </c>
      <c r="H150" s="47">
        <v>2438.92</v>
      </c>
      <c r="I150" s="48"/>
      <c r="J150" s="66"/>
      <c r="K150" s="47"/>
      <c r="L150" s="40">
        <f t="shared" si="4"/>
        <v>14633.52</v>
      </c>
      <c r="M150" s="41"/>
      <c r="N150" s="45">
        <v>129</v>
      </c>
      <c r="O150" s="53" t="s">
        <v>146</v>
      </c>
      <c r="P150" s="67">
        <v>3039.89</v>
      </c>
      <c r="Q150" s="47">
        <v>2685.21</v>
      </c>
      <c r="R150" s="42">
        <v>3207.19</v>
      </c>
      <c r="S150" s="51">
        <v>2891.34</v>
      </c>
      <c r="T150" s="51">
        <v>3003.35</v>
      </c>
      <c r="U150" s="51">
        <v>5329.37</v>
      </c>
      <c r="V150" s="48"/>
      <c r="W150" s="49"/>
      <c r="X150" s="37">
        <f t="shared" si="5"/>
        <v>20156.35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" customHeight="1">
      <c r="A151" s="45">
        <v>130</v>
      </c>
      <c r="B151" s="53" t="s">
        <v>147</v>
      </c>
      <c r="C151" s="47">
        <v>11253.44</v>
      </c>
      <c r="D151" s="47">
        <v>11243.32</v>
      </c>
      <c r="E151" s="47">
        <v>11243.32</v>
      </c>
      <c r="F151" s="47">
        <v>11243.32</v>
      </c>
      <c r="G151" s="47">
        <v>11243.32</v>
      </c>
      <c r="H151" s="47">
        <v>11243.32</v>
      </c>
      <c r="I151" s="48"/>
      <c r="J151" s="66"/>
      <c r="K151" s="47">
        <f>746.12+746.12+4683.5+1258.58+1258.58+858.58</f>
        <v>9551.48</v>
      </c>
      <c r="L151" s="40">
        <f t="shared" si="4"/>
        <v>77021.52</v>
      </c>
      <c r="M151" s="41"/>
      <c r="N151" s="45">
        <v>130</v>
      </c>
      <c r="O151" s="53" t="s">
        <v>147</v>
      </c>
      <c r="P151" s="67">
        <v>12976.91</v>
      </c>
      <c r="Q151" s="47">
        <v>12709.08</v>
      </c>
      <c r="R151" s="42">
        <v>13675.39</v>
      </c>
      <c r="S151" s="51">
        <v>13823.69</v>
      </c>
      <c r="T151" s="51">
        <v>14360.92</v>
      </c>
      <c r="U151" s="51">
        <v>17343.06</v>
      </c>
      <c r="V151" s="48"/>
      <c r="W151" s="49"/>
      <c r="X151" s="37">
        <f t="shared" si="5"/>
        <v>84889.05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" customHeight="1">
      <c r="A152" s="45">
        <v>131</v>
      </c>
      <c r="B152" s="53" t="s">
        <v>148</v>
      </c>
      <c r="C152" s="47">
        <v>5928.48</v>
      </c>
      <c r="D152" s="47">
        <v>5928.48</v>
      </c>
      <c r="E152" s="47">
        <v>5928.48</v>
      </c>
      <c r="F152" s="47">
        <v>5928.48</v>
      </c>
      <c r="G152" s="47">
        <v>5928.48</v>
      </c>
      <c r="H152" s="47">
        <v>5928.48</v>
      </c>
      <c r="I152" s="48"/>
      <c r="J152" s="66"/>
      <c r="K152" s="47"/>
      <c r="L152" s="40">
        <f t="shared" si="4"/>
        <v>35570.88</v>
      </c>
      <c r="M152" s="41"/>
      <c r="N152" s="45">
        <v>131</v>
      </c>
      <c r="O152" s="53" t="s">
        <v>148</v>
      </c>
      <c r="P152" s="67">
        <v>6573.64</v>
      </c>
      <c r="Q152" s="47">
        <v>6060.63</v>
      </c>
      <c r="R152" s="42">
        <v>6364.68</v>
      </c>
      <c r="S152" s="51">
        <v>7272.15</v>
      </c>
      <c r="T152" s="51">
        <v>6790.31</v>
      </c>
      <c r="U152" s="51">
        <v>7184.06</v>
      </c>
      <c r="V152" s="48"/>
      <c r="W152" s="49"/>
      <c r="X152" s="37">
        <f t="shared" si="5"/>
        <v>40245.47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" customHeight="1">
      <c r="A153" s="45">
        <v>132</v>
      </c>
      <c r="B153" s="53" t="s">
        <v>149</v>
      </c>
      <c r="C153" s="47">
        <v>5157.52</v>
      </c>
      <c r="D153" s="47">
        <v>5147.4</v>
      </c>
      <c r="E153" s="47">
        <v>5147.4</v>
      </c>
      <c r="F153" s="47">
        <v>5147.4</v>
      </c>
      <c r="G153" s="47">
        <v>5147.4</v>
      </c>
      <c r="H153" s="47">
        <v>5147.4</v>
      </c>
      <c r="I153" s="48"/>
      <c r="J153" s="66"/>
      <c r="K153" s="47">
        <f>670.68+670.68+670.68+670.68+670.68+670.68</f>
        <v>4024.08</v>
      </c>
      <c r="L153" s="40">
        <f t="shared" si="4"/>
        <v>34918.6</v>
      </c>
      <c r="M153" s="41"/>
      <c r="N153" s="45">
        <v>132</v>
      </c>
      <c r="O153" s="53" t="s">
        <v>149</v>
      </c>
      <c r="P153" s="67">
        <v>5814.82</v>
      </c>
      <c r="Q153" s="47">
        <v>5133.73</v>
      </c>
      <c r="R153" s="42">
        <v>5522.12</v>
      </c>
      <c r="S153" s="51">
        <v>5927.97</v>
      </c>
      <c r="T153" s="51">
        <v>5446.66</v>
      </c>
      <c r="U153" s="51">
        <v>5431.49</v>
      </c>
      <c r="V153" s="48"/>
      <c r="W153" s="49"/>
      <c r="X153" s="37">
        <f t="shared" si="5"/>
        <v>33276.79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" customHeight="1">
      <c r="A154" s="45">
        <v>133</v>
      </c>
      <c r="B154" s="53" t="s">
        <v>150</v>
      </c>
      <c r="C154" s="47">
        <v>4432.86</v>
      </c>
      <c r="D154" s="47">
        <v>4432.86</v>
      </c>
      <c r="E154" s="47">
        <v>4432.86</v>
      </c>
      <c r="F154" s="47">
        <v>4432.86</v>
      </c>
      <c r="G154" s="47">
        <v>4432.86</v>
      </c>
      <c r="H154" s="47">
        <v>4432.86</v>
      </c>
      <c r="I154" s="48"/>
      <c r="J154" s="66"/>
      <c r="K154" s="47"/>
      <c r="L154" s="40">
        <f t="shared" si="4"/>
        <v>26597.16</v>
      </c>
      <c r="M154" s="41"/>
      <c r="N154" s="45">
        <v>133</v>
      </c>
      <c r="O154" s="53" t="s">
        <v>150</v>
      </c>
      <c r="P154" s="67">
        <v>5320.79</v>
      </c>
      <c r="Q154" s="47">
        <v>4978.41</v>
      </c>
      <c r="R154" s="42">
        <v>5230.42</v>
      </c>
      <c r="S154" s="51">
        <v>5973.38</v>
      </c>
      <c r="T154" s="51">
        <v>5143.24</v>
      </c>
      <c r="U154" s="51">
        <v>6132.68</v>
      </c>
      <c r="V154" s="48"/>
      <c r="W154" s="49"/>
      <c r="X154" s="37">
        <f t="shared" si="5"/>
        <v>32778.92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" customHeight="1">
      <c r="A155" s="45">
        <v>134</v>
      </c>
      <c r="B155" s="53" t="s">
        <v>151</v>
      </c>
      <c r="C155" s="47">
        <v>8148.53</v>
      </c>
      <c r="D155" s="47">
        <v>8148.53</v>
      </c>
      <c r="E155" s="47">
        <v>8148.53</v>
      </c>
      <c r="F155" s="47">
        <v>8148.53</v>
      </c>
      <c r="G155" s="47">
        <v>8148.53</v>
      </c>
      <c r="H155" s="47">
        <v>8148.53</v>
      </c>
      <c r="I155" s="48"/>
      <c r="J155" s="66"/>
      <c r="K155" s="47">
        <f>652.8+652.8+749.79+652.8+685.9+686.11</f>
        <v>4080.2</v>
      </c>
      <c r="L155" s="40">
        <f t="shared" si="4"/>
        <v>52971.38</v>
      </c>
      <c r="M155" s="41"/>
      <c r="N155" s="45">
        <v>134</v>
      </c>
      <c r="O155" s="53" t="s">
        <v>151</v>
      </c>
      <c r="P155" s="67">
        <v>9766.94</v>
      </c>
      <c r="Q155" s="47">
        <v>9225.07</v>
      </c>
      <c r="R155" s="42">
        <v>9427.34</v>
      </c>
      <c r="S155" s="51">
        <v>10644.51</v>
      </c>
      <c r="T155" s="51">
        <v>9715.82</v>
      </c>
      <c r="U155" s="51">
        <v>9864.74</v>
      </c>
      <c r="V155" s="48"/>
      <c r="W155" s="49"/>
      <c r="X155" s="37">
        <f t="shared" si="5"/>
        <v>58644.42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" customHeight="1">
      <c r="A156" s="45">
        <v>135</v>
      </c>
      <c r="B156" s="53" t="s">
        <v>152</v>
      </c>
      <c r="C156" s="47">
        <v>0</v>
      </c>
      <c r="D156" s="47">
        <v>0</v>
      </c>
      <c r="E156" s="47">
        <v>0</v>
      </c>
      <c r="F156" s="47">
        <v>0</v>
      </c>
      <c r="G156" s="47">
        <v>5839.7</v>
      </c>
      <c r="H156" s="47">
        <v>5839.7</v>
      </c>
      <c r="I156" s="48"/>
      <c r="J156" s="66"/>
      <c r="K156" s="47"/>
      <c r="L156" s="40">
        <f t="shared" si="4"/>
        <v>11679.4</v>
      </c>
      <c r="M156" s="41"/>
      <c r="N156" s="45">
        <v>135</v>
      </c>
      <c r="O156" s="53" t="s">
        <v>152</v>
      </c>
      <c r="P156" s="67">
        <v>0</v>
      </c>
      <c r="Q156" s="47">
        <v>0</v>
      </c>
      <c r="R156" s="42">
        <v>0</v>
      </c>
      <c r="S156" s="51">
        <v>0</v>
      </c>
      <c r="T156" s="51">
        <v>4233.56</v>
      </c>
      <c r="U156" s="51">
        <v>5898.56</v>
      </c>
      <c r="V156" s="48"/>
      <c r="W156" s="49"/>
      <c r="X156" s="37">
        <f t="shared" si="5"/>
        <v>10132.12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" customHeight="1">
      <c r="A157" s="45">
        <v>136</v>
      </c>
      <c r="B157" s="53" t="s">
        <v>153</v>
      </c>
      <c r="C157" s="47">
        <v>5377.4</v>
      </c>
      <c r="D157" s="47">
        <v>5377.4</v>
      </c>
      <c r="E157" s="47">
        <v>5377.4</v>
      </c>
      <c r="F157" s="47">
        <v>5370.96</v>
      </c>
      <c r="G157" s="47">
        <v>5370.96</v>
      </c>
      <c r="H157" s="47">
        <v>5370.96</v>
      </c>
      <c r="I157" s="48"/>
      <c r="J157" s="66"/>
      <c r="K157" s="47">
        <f>398.36+398.36+398.36+398.36+398.36+398.36</f>
        <v>2390.16</v>
      </c>
      <c r="L157" s="40">
        <f t="shared" si="4"/>
        <v>34635.24</v>
      </c>
      <c r="M157" s="41"/>
      <c r="N157" s="45">
        <v>136</v>
      </c>
      <c r="O157" s="53" t="s">
        <v>153</v>
      </c>
      <c r="P157" s="67">
        <v>6107.39</v>
      </c>
      <c r="Q157" s="47">
        <v>5692.37</v>
      </c>
      <c r="R157" s="42">
        <v>6249.88</v>
      </c>
      <c r="S157" s="51">
        <v>6207.39</v>
      </c>
      <c r="T157" s="51">
        <v>6482.39</v>
      </c>
      <c r="U157" s="51">
        <v>6768.29</v>
      </c>
      <c r="V157" s="48"/>
      <c r="W157" s="49"/>
      <c r="X157" s="37">
        <f t="shared" si="5"/>
        <v>37507.71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" customHeight="1">
      <c r="A158" s="35">
        <v>137</v>
      </c>
      <c r="B158" s="46" t="s">
        <v>154</v>
      </c>
      <c r="C158" s="54">
        <v>5945.04</v>
      </c>
      <c r="D158" s="54">
        <v>5945.04</v>
      </c>
      <c r="E158" s="54">
        <v>5945.04</v>
      </c>
      <c r="F158" s="54">
        <v>5945.04</v>
      </c>
      <c r="G158" s="54">
        <v>5945.04</v>
      </c>
      <c r="H158" s="54">
        <v>5945.04</v>
      </c>
      <c r="I158" s="48"/>
      <c r="J158" s="66"/>
      <c r="K158" s="47"/>
      <c r="L158" s="40">
        <f t="shared" si="4"/>
        <v>35670.24</v>
      </c>
      <c r="M158" s="41"/>
      <c r="N158" s="35">
        <v>137</v>
      </c>
      <c r="O158" s="46" t="s">
        <v>154</v>
      </c>
      <c r="P158" s="67">
        <v>6943.56</v>
      </c>
      <c r="Q158" s="54">
        <v>6357.02</v>
      </c>
      <c r="R158" s="42">
        <v>6863.93</v>
      </c>
      <c r="S158" s="51">
        <v>7076.29</v>
      </c>
      <c r="T158" s="51">
        <v>7100.13</v>
      </c>
      <c r="U158" s="51">
        <v>7492.78</v>
      </c>
      <c r="V158" s="48"/>
      <c r="W158" s="49"/>
      <c r="X158" s="37">
        <f t="shared" si="5"/>
        <v>41833.71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3.5" customHeight="1">
      <c r="A159" s="10">
        <v>128</v>
      </c>
      <c r="B159" s="15" t="s">
        <v>3</v>
      </c>
      <c r="C159" s="56" t="s">
        <v>4</v>
      </c>
      <c r="D159" s="7"/>
      <c r="E159" s="7"/>
      <c r="F159" s="7"/>
      <c r="G159" s="7"/>
      <c r="H159" s="7"/>
      <c r="I159" s="7"/>
      <c r="J159" s="8"/>
      <c r="K159" s="13" t="s">
        <v>5</v>
      </c>
      <c r="L159" s="13" t="s">
        <v>6</v>
      </c>
      <c r="M159" s="14"/>
      <c r="N159" s="10" t="s">
        <v>2</v>
      </c>
      <c r="O159" s="15" t="s">
        <v>3</v>
      </c>
      <c r="P159" s="12" t="s">
        <v>7</v>
      </c>
      <c r="Q159" s="7"/>
      <c r="R159" s="7"/>
      <c r="S159" s="7"/>
      <c r="T159" s="7"/>
      <c r="U159" s="7"/>
      <c r="V159" s="7"/>
      <c r="W159" s="7"/>
      <c r="X159" s="16" t="s">
        <v>8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" customHeight="1">
      <c r="A160" s="17"/>
      <c r="B160" s="17"/>
      <c r="C160" s="57" t="s">
        <v>9</v>
      </c>
      <c r="D160" s="58" t="s">
        <v>10</v>
      </c>
      <c r="E160" s="21" t="s">
        <v>11</v>
      </c>
      <c r="F160" s="21" t="s">
        <v>12</v>
      </c>
      <c r="G160" s="21" t="s">
        <v>13</v>
      </c>
      <c r="H160" s="58" t="s">
        <v>14</v>
      </c>
      <c r="I160" s="21" t="s">
        <v>15</v>
      </c>
      <c r="J160" s="58" t="s">
        <v>16</v>
      </c>
      <c r="K160" s="17"/>
      <c r="L160" s="17"/>
      <c r="M160" s="14"/>
      <c r="N160" s="17"/>
      <c r="O160" s="17"/>
      <c r="P160" s="19" t="s">
        <v>9</v>
      </c>
      <c r="Q160" s="20" t="s">
        <v>10</v>
      </c>
      <c r="R160" s="19" t="s">
        <v>11</v>
      </c>
      <c r="S160" s="19" t="s">
        <v>12</v>
      </c>
      <c r="T160" s="19" t="s">
        <v>13</v>
      </c>
      <c r="U160" s="20" t="s">
        <v>14</v>
      </c>
      <c r="V160" s="19" t="s">
        <v>15</v>
      </c>
      <c r="W160" s="59" t="s">
        <v>16</v>
      </c>
      <c r="X160" s="17"/>
      <c r="Y160" s="2"/>
      <c r="Z160" s="2"/>
      <c r="AA160" s="2"/>
      <c r="AB160" s="22"/>
      <c r="AC160" s="23"/>
      <c r="AD160" s="23"/>
      <c r="AE160" s="23"/>
      <c r="AF160" s="2"/>
      <c r="AG160" s="23"/>
      <c r="AH160" s="24"/>
    </row>
    <row r="161" spans="1:34" ht="11.25" customHeight="1">
      <c r="A161" s="17"/>
      <c r="B161" s="17"/>
      <c r="C161" s="60"/>
      <c r="E161" s="17"/>
      <c r="F161" s="17"/>
      <c r="G161" s="17"/>
      <c r="I161" s="17"/>
      <c r="K161" s="17"/>
      <c r="L161" s="17"/>
      <c r="M161" s="14"/>
      <c r="N161" s="17"/>
      <c r="O161" s="17"/>
      <c r="P161" s="17"/>
      <c r="R161" s="17"/>
      <c r="S161" s="17"/>
      <c r="T161" s="17"/>
      <c r="V161" s="17"/>
      <c r="W161" s="18"/>
      <c r="X161" s="17"/>
      <c r="Y161" s="2"/>
      <c r="Z161" s="2"/>
      <c r="AA161" s="2"/>
      <c r="AB161" s="22"/>
      <c r="AC161" s="25"/>
      <c r="AD161" s="25"/>
      <c r="AE161" s="25"/>
      <c r="AF161" s="2"/>
      <c r="AG161" s="25"/>
      <c r="AH161" s="24"/>
    </row>
    <row r="162" spans="1:34" ht="15" customHeight="1">
      <c r="A162" s="17"/>
      <c r="B162" s="17"/>
      <c r="C162" s="60"/>
      <c r="E162" s="17"/>
      <c r="F162" s="17"/>
      <c r="G162" s="17"/>
      <c r="I162" s="17"/>
      <c r="K162" s="17"/>
      <c r="L162" s="17"/>
      <c r="M162" s="14"/>
      <c r="N162" s="17"/>
      <c r="O162" s="17"/>
      <c r="P162" s="17"/>
      <c r="R162" s="17"/>
      <c r="S162" s="17"/>
      <c r="T162" s="17"/>
      <c r="V162" s="17"/>
      <c r="W162" s="18"/>
      <c r="X162" s="17"/>
      <c r="Y162" s="2"/>
      <c r="Z162" s="2"/>
      <c r="AA162" s="2"/>
      <c r="AB162" s="22"/>
      <c r="AC162" s="23"/>
      <c r="AD162" s="23"/>
      <c r="AE162" s="23"/>
      <c r="AF162" s="2"/>
      <c r="AG162" s="23"/>
      <c r="AH162" s="24"/>
    </row>
    <row r="163" spans="1:34" ht="11.25" customHeight="1">
      <c r="A163" s="17"/>
      <c r="B163" s="17"/>
      <c r="C163" s="60"/>
      <c r="E163" s="17"/>
      <c r="F163" s="17"/>
      <c r="G163" s="17"/>
      <c r="I163" s="17"/>
      <c r="K163" s="17"/>
      <c r="L163" s="17"/>
      <c r="M163" s="14"/>
      <c r="N163" s="17"/>
      <c r="O163" s="17"/>
      <c r="P163" s="17"/>
      <c r="R163" s="17"/>
      <c r="S163" s="17"/>
      <c r="T163" s="17"/>
      <c r="V163" s="17"/>
      <c r="W163" s="18"/>
      <c r="X163" s="17"/>
      <c r="Y163" s="2"/>
      <c r="Z163" s="2"/>
      <c r="AA163" s="2"/>
      <c r="AB163" s="22"/>
      <c r="AC163" s="22"/>
      <c r="AD163" s="22"/>
      <c r="AE163" s="22"/>
      <c r="AF163" s="2"/>
      <c r="AG163" s="22"/>
      <c r="AH163" s="24"/>
    </row>
    <row r="164" spans="1:34" ht="12" customHeight="1">
      <c r="A164" s="17"/>
      <c r="B164" s="17"/>
      <c r="C164" s="60"/>
      <c r="E164" s="17"/>
      <c r="F164" s="17"/>
      <c r="G164" s="17"/>
      <c r="I164" s="17"/>
      <c r="K164" s="17"/>
      <c r="L164" s="17"/>
      <c r="M164" s="14"/>
      <c r="N164" s="17"/>
      <c r="O164" s="17"/>
      <c r="P164" s="17"/>
      <c r="R164" s="17"/>
      <c r="S164" s="17"/>
      <c r="T164" s="17"/>
      <c r="V164" s="17"/>
      <c r="W164" s="18"/>
      <c r="X164" s="17"/>
      <c r="Y164" s="2"/>
      <c r="Z164" s="2"/>
      <c r="AA164" s="2"/>
      <c r="AB164" s="22"/>
      <c r="AC164" s="22"/>
      <c r="AD164" s="22"/>
      <c r="AE164" s="22"/>
      <c r="AF164" s="2"/>
      <c r="AG164" s="22"/>
      <c r="AH164" s="24"/>
    </row>
    <row r="165" spans="1:34" ht="29.25" customHeight="1">
      <c r="A165" s="26"/>
      <c r="B165" s="26"/>
      <c r="C165" s="61"/>
      <c r="E165" s="26"/>
      <c r="F165" s="26"/>
      <c r="G165" s="26"/>
      <c r="I165" s="26"/>
      <c r="K165" s="26"/>
      <c r="L165" s="26"/>
      <c r="M165" s="14"/>
      <c r="N165" s="26"/>
      <c r="O165" s="26"/>
      <c r="P165" s="26"/>
      <c r="R165" s="26"/>
      <c r="S165" s="26"/>
      <c r="T165" s="26"/>
      <c r="V165" s="26"/>
      <c r="W165" s="27"/>
      <c r="X165" s="26"/>
      <c r="Y165" s="2"/>
      <c r="Z165" s="2"/>
      <c r="AA165" s="2"/>
      <c r="AB165" s="22"/>
      <c r="AC165" s="22"/>
      <c r="AD165" s="22"/>
      <c r="AE165" s="22"/>
      <c r="AF165" s="2"/>
      <c r="AG165" s="22"/>
      <c r="AH165" s="24"/>
    </row>
    <row r="166" spans="1:34" ht="12" customHeight="1">
      <c r="A166" s="28">
        <v>1</v>
      </c>
      <c r="B166" s="28">
        <v>2</v>
      </c>
      <c r="C166" s="33">
        <v>3</v>
      </c>
      <c r="D166" s="32">
        <v>4</v>
      </c>
      <c r="E166" s="28">
        <v>5</v>
      </c>
      <c r="F166" s="32">
        <v>6</v>
      </c>
      <c r="G166" s="28">
        <v>7</v>
      </c>
      <c r="H166" s="32">
        <v>8</v>
      </c>
      <c r="I166" s="28">
        <v>9</v>
      </c>
      <c r="J166" s="32">
        <v>10</v>
      </c>
      <c r="K166" s="28">
        <v>6</v>
      </c>
      <c r="L166" s="28">
        <v>7</v>
      </c>
      <c r="M166" s="34"/>
      <c r="N166" s="28">
        <v>1</v>
      </c>
      <c r="O166" s="29">
        <v>2</v>
      </c>
      <c r="P166" s="28">
        <v>3</v>
      </c>
      <c r="Q166" s="28">
        <v>4</v>
      </c>
      <c r="R166" s="32">
        <v>5</v>
      </c>
      <c r="S166" s="28">
        <v>6</v>
      </c>
      <c r="T166" s="32">
        <v>7</v>
      </c>
      <c r="U166" s="28">
        <v>8</v>
      </c>
      <c r="V166" s="33">
        <v>9</v>
      </c>
      <c r="W166" s="29">
        <v>10</v>
      </c>
      <c r="X166" s="28">
        <v>11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" customHeight="1">
      <c r="A167" s="45">
        <v>138</v>
      </c>
      <c r="B167" s="53" t="s">
        <v>155</v>
      </c>
      <c r="C167" s="47">
        <v>64118.48</v>
      </c>
      <c r="D167" s="47">
        <v>64118.48</v>
      </c>
      <c r="E167" s="47">
        <v>64118.48</v>
      </c>
      <c r="F167" s="47">
        <v>64114.8</v>
      </c>
      <c r="G167" s="47">
        <v>64112.96</v>
      </c>
      <c r="H167" s="47">
        <v>64113.88</v>
      </c>
      <c r="I167" s="48"/>
      <c r="J167" s="66"/>
      <c r="K167" s="47">
        <f>6946.92+6946.92+6946.92+6946.92+6946.92+6946.92</f>
        <v>41681.52</v>
      </c>
      <c r="L167" s="40">
        <f aca="true" t="shared" si="8" ref="L167:L188">SUM(C167:K167)</f>
        <v>426378.6</v>
      </c>
      <c r="M167" s="41"/>
      <c r="N167" s="45">
        <v>138</v>
      </c>
      <c r="O167" s="53" t="s">
        <v>155</v>
      </c>
      <c r="P167" s="67">
        <v>66948.53</v>
      </c>
      <c r="Q167" s="43">
        <v>60627.15</v>
      </c>
      <c r="R167" s="42">
        <v>61014.58</v>
      </c>
      <c r="S167" s="51">
        <v>58627.53</v>
      </c>
      <c r="T167" s="51">
        <v>60551.09</v>
      </c>
      <c r="U167" s="51">
        <v>63733.53</v>
      </c>
      <c r="V167" s="48"/>
      <c r="W167" s="49"/>
      <c r="X167" s="37">
        <f aca="true" t="shared" si="9" ref="X167:X188">SUM(P167:W167)</f>
        <v>371502.41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" customHeight="1">
      <c r="A168" s="45">
        <v>139</v>
      </c>
      <c r="B168" s="53" t="s">
        <v>156</v>
      </c>
      <c r="C168" s="47">
        <v>34680.32</v>
      </c>
      <c r="D168" s="47">
        <v>34680.32</v>
      </c>
      <c r="E168" s="47">
        <v>34680.32</v>
      </c>
      <c r="F168" s="47">
        <v>34680.32</v>
      </c>
      <c r="G168" s="47">
        <v>34680.32</v>
      </c>
      <c r="H168" s="47">
        <v>34680.32</v>
      </c>
      <c r="I168" s="48"/>
      <c r="J168" s="66"/>
      <c r="K168" s="47">
        <f>1968.8+1968.8+1968.8+1968.8+1968.8+1968.8</f>
        <v>11812.8</v>
      </c>
      <c r="L168" s="40">
        <f t="shared" si="8"/>
        <v>219894.72</v>
      </c>
      <c r="M168" s="41"/>
      <c r="N168" s="45">
        <v>139</v>
      </c>
      <c r="O168" s="53" t="s">
        <v>156</v>
      </c>
      <c r="P168" s="67">
        <v>38004.08</v>
      </c>
      <c r="Q168" s="47">
        <v>31798.29</v>
      </c>
      <c r="R168" s="42">
        <v>33907.48</v>
      </c>
      <c r="S168" s="51">
        <v>32473.4</v>
      </c>
      <c r="T168" s="51">
        <v>33413.77</v>
      </c>
      <c r="U168" s="51">
        <v>33571.77</v>
      </c>
      <c r="V168" s="48"/>
      <c r="W168" s="49"/>
      <c r="X168" s="37">
        <f t="shared" si="9"/>
        <v>203168.79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" customHeight="1">
      <c r="A169" s="45">
        <v>140</v>
      </c>
      <c r="B169" s="53" t="s">
        <v>157</v>
      </c>
      <c r="C169" s="47">
        <v>26793.16</v>
      </c>
      <c r="D169" s="47">
        <v>26786.72</v>
      </c>
      <c r="E169" s="47">
        <v>26786.72</v>
      </c>
      <c r="F169" s="47">
        <v>26779.36</v>
      </c>
      <c r="G169" s="47">
        <v>26779.36</v>
      </c>
      <c r="H169" s="47">
        <v>26782.12</v>
      </c>
      <c r="I169" s="48"/>
      <c r="J169" s="66"/>
      <c r="K169" s="47"/>
      <c r="L169" s="40">
        <f t="shared" si="8"/>
        <v>160707.44</v>
      </c>
      <c r="M169" s="41"/>
      <c r="N169" s="45">
        <v>140</v>
      </c>
      <c r="O169" s="53" t="s">
        <v>157</v>
      </c>
      <c r="P169" s="67">
        <v>26283.82</v>
      </c>
      <c r="Q169" s="47">
        <v>24592.33</v>
      </c>
      <c r="R169" s="42">
        <v>30519.52</v>
      </c>
      <c r="S169" s="51">
        <v>29757.79</v>
      </c>
      <c r="T169" s="51">
        <v>25444.56</v>
      </c>
      <c r="U169" s="51">
        <v>27684.43</v>
      </c>
      <c r="V169" s="48"/>
      <c r="W169" s="49"/>
      <c r="X169" s="37">
        <f t="shared" si="9"/>
        <v>164282.45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" customHeight="1">
      <c r="A170" s="45">
        <v>141</v>
      </c>
      <c r="B170" s="53" t="s">
        <v>158</v>
      </c>
      <c r="C170" s="47">
        <v>26547.06</v>
      </c>
      <c r="D170" s="47">
        <v>26547.06</v>
      </c>
      <c r="E170" s="47">
        <v>26547.06</v>
      </c>
      <c r="F170" s="47">
        <v>26537.4</v>
      </c>
      <c r="G170" s="47">
        <v>26537.4</v>
      </c>
      <c r="H170" s="47">
        <v>26537.4</v>
      </c>
      <c r="I170" s="48"/>
      <c r="J170" s="66"/>
      <c r="K170" s="47"/>
      <c r="L170" s="40">
        <f t="shared" si="8"/>
        <v>159253.38</v>
      </c>
      <c r="M170" s="41"/>
      <c r="N170" s="45">
        <v>141</v>
      </c>
      <c r="O170" s="53" t="s">
        <v>158</v>
      </c>
      <c r="P170" s="67">
        <v>24981.1</v>
      </c>
      <c r="Q170" s="47">
        <v>24620.52</v>
      </c>
      <c r="R170" s="42">
        <v>24541.08</v>
      </c>
      <c r="S170" s="51">
        <v>27084.55</v>
      </c>
      <c r="T170" s="51">
        <v>24701.63</v>
      </c>
      <c r="U170" s="51">
        <v>29843.16</v>
      </c>
      <c r="V170" s="48"/>
      <c r="W170" s="49"/>
      <c r="X170" s="37">
        <f t="shared" si="9"/>
        <v>155772.04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" customHeight="1">
      <c r="A171" s="45">
        <v>142</v>
      </c>
      <c r="B171" s="53" t="s">
        <v>159</v>
      </c>
      <c r="C171" s="47">
        <v>26680.92</v>
      </c>
      <c r="D171" s="47">
        <v>26680.92</v>
      </c>
      <c r="E171" s="47">
        <v>26680.92</v>
      </c>
      <c r="F171" s="47">
        <v>26680.92</v>
      </c>
      <c r="G171" s="47">
        <v>26680.92</v>
      </c>
      <c r="H171" s="47">
        <v>26680.92</v>
      </c>
      <c r="I171" s="48"/>
      <c r="J171" s="66"/>
      <c r="K171" s="47"/>
      <c r="L171" s="40">
        <f t="shared" si="8"/>
        <v>160085.52</v>
      </c>
      <c r="M171" s="41"/>
      <c r="N171" s="45">
        <v>142</v>
      </c>
      <c r="O171" s="53" t="s">
        <v>159</v>
      </c>
      <c r="P171" s="67">
        <v>26072.36</v>
      </c>
      <c r="Q171" s="47">
        <v>28699.49</v>
      </c>
      <c r="R171" s="42">
        <v>25827.49</v>
      </c>
      <c r="S171" s="51">
        <v>24929.25</v>
      </c>
      <c r="T171" s="51">
        <v>25587.37</v>
      </c>
      <c r="U171" s="51">
        <v>25596.03</v>
      </c>
      <c r="V171" s="48"/>
      <c r="W171" s="49"/>
      <c r="X171" s="37">
        <f t="shared" si="9"/>
        <v>156711.99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" customHeight="1">
      <c r="A172" s="45">
        <v>143</v>
      </c>
      <c r="B172" s="53" t="s">
        <v>160</v>
      </c>
      <c r="C172" s="47">
        <v>0</v>
      </c>
      <c r="D172" s="47">
        <v>0</v>
      </c>
      <c r="E172" s="47">
        <v>0</v>
      </c>
      <c r="F172" s="47">
        <v>0</v>
      </c>
      <c r="G172" s="47">
        <v>47533.92</v>
      </c>
      <c r="H172" s="47">
        <v>47533.92</v>
      </c>
      <c r="I172" s="48"/>
      <c r="J172" s="66"/>
      <c r="K172" s="47">
        <f>1597.12</f>
        <v>1597.12</v>
      </c>
      <c r="L172" s="40">
        <f t="shared" si="8"/>
        <v>96664.96</v>
      </c>
      <c r="M172" s="41"/>
      <c r="N172" s="45">
        <v>143</v>
      </c>
      <c r="O172" s="53" t="s">
        <v>160</v>
      </c>
      <c r="P172" s="67">
        <v>0</v>
      </c>
      <c r="Q172" s="47">
        <v>0</v>
      </c>
      <c r="R172" s="42">
        <v>0</v>
      </c>
      <c r="S172" s="51">
        <v>0</v>
      </c>
      <c r="T172" s="51">
        <v>33452.07</v>
      </c>
      <c r="U172" s="51">
        <v>46619.08</v>
      </c>
      <c r="V172" s="48"/>
      <c r="W172" s="49"/>
      <c r="X172" s="37">
        <f t="shared" si="9"/>
        <v>80071.15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" customHeight="1">
      <c r="A173" s="68">
        <v>144</v>
      </c>
      <c r="B173" s="53" t="s">
        <v>161</v>
      </c>
      <c r="C173" s="47">
        <v>30468.56</v>
      </c>
      <c r="D173" s="47">
        <v>30462.12</v>
      </c>
      <c r="E173" s="47">
        <v>30461.2</v>
      </c>
      <c r="F173" s="47">
        <v>30461.2</v>
      </c>
      <c r="G173" s="47">
        <v>30461.2</v>
      </c>
      <c r="H173" s="47">
        <v>30461.2</v>
      </c>
      <c r="I173" s="48"/>
      <c r="J173" s="66"/>
      <c r="K173" s="47"/>
      <c r="L173" s="40">
        <f t="shared" si="8"/>
        <v>182775.48</v>
      </c>
      <c r="M173" s="41"/>
      <c r="N173" s="68">
        <v>144</v>
      </c>
      <c r="O173" s="53" t="s">
        <v>161</v>
      </c>
      <c r="P173" s="67">
        <v>31434.57</v>
      </c>
      <c r="Q173" s="47">
        <v>49690.89</v>
      </c>
      <c r="R173" s="42">
        <v>30775.41</v>
      </c>
      <c r="S173" s="51">
        <v>43216.95</v>
      </c>
      <c r="T173" s="51">
        <v>30701.27</v>
      </c>
      <c r="U173" s="51">
        <v>30060.62</v>
      </c>
      <c r="V173" s="48"/>
      <c r="W173" s="49"/>
      <c r="X173" s="37">
        <f t="shared" si="9"/>
        <v>215879.71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" customHeight="1">
      <c r="A174" s="45">
        <v>145</v>
      </c>
      <c r="B174" s="53" t="s">
        <v>162</v>
      </c>
      <c r="C174" s="47">
        <v>1395.23</v>
      </c>
      <c r="D174" s="47">
        <v>1395.23</v>
      </c>
      <c r="E174" s="47">
        <v>1395.23</v>
      </c>
      <c r="F174" s="47">
        <v>1395.23</v>
      </c>
      <c r="G174" s="47">
        <v>1395.23</v>
      </c>
      <c r="H174" s="47">
        <v>1395.23</v>
      </c>
      <c r="I174" s="48"/>
      <c r="J174" s="66"/>
      <c r="K174" s="47"/>
      <c r="L174" s="40">
        <f t="shared" si="8"/>
        <v>8371.38</v>
      </c>
      <c r="M174" s="41"/>
      <c r="N174" s="45">
        <v>145</v>
      </c>
      <c r="O174" s="53" t="s">
        <v>162</v>
      </c>
      <c r="P174" s="67">
        <v>1343.48</v>
      </c>
      <c r="Q174" s="47">
        <v>1086.25</v>
      </c>
      <c r="R174" s="42">
        <v>1362.23</v>
      </c>
      <c r="S174" s="51">
        <v>1817.48</v>
      </c>
      <c r="T174" s="51">
        <v>1229.04</v>
      </c>
      <c r="U174" s="51">
        <v>1187.34</v>
      </c>
      <c r="V174" s="48"/>
      <c r="W174" s="49"/>
      <c r="X174" s="37">
        <f t="shared" si="9"/>
        <v>8025.82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" customHeight="1">
      <c r="A175" s="68">
        <v>146</v>
      </c>
      <c r="B175" s="53" t="s">
        <v>163</v>
      </c>
      <c r="C175" s="47">
        <v>12981.03</v>
      </c>
      <c r="D175" s="47">
        <v>12981.03</v>
      </c>
      <c r="E175" s="47">
        <v>12981.03</v>
      </c>
      <c r="F175" s="47">
        <v>12981.03</v>
      </c>
      <c r="G175" s="47">
        <v>12981.03</v>
      </c>
      <c r="H175" s="47">
        <v>12981.03</v>
      </c>
      <c r="I175" s="48"/>
      <c r="J175" s="66"/>
      <c r="K175" s="47"/>
      <c r="L175" s="40">
        <f t="shared" si="8"/>
        <v>77886.18</v>
      </c>
      <c r="M175" s="41"/>
      <c r="N175" s="68">
        <v>146</v>
      </c>
      <c r="O175" s="53" t="s">
        <v>163</v>
      </c>
      <c r="P175" s="67">
        <v>11012.99</v>
      </c>
      <c r="Q175" s="47">
        <v>10586.93</v>
      </c>
      <c r="R175" s="42">
        <v>10993.8</v>
      </c>
      <c r="S175" s="51">
        <v>10721.5</v>
      </c>
      <c r="T175" s="51">
        <v>10842.86</v>
      </c>
      <c r="U175" s="51">
        <v>10721.14</v>
      </c>
      <c r="V175" s="48"/>
      <c r="W175" s="49"/>
      <c r="X175" s="37">
        <f t="shared" si="9"/>
        <v>64879.22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" customHeight="1">
      <c r="A176" s="68">
        <v>147</v>
      </c>
      <c r="B176" s="53" t="s">
        <v>164</v>
      </c>
      <c r="C176" s="47">
        <v>7800.68</v>
      </c>
      <c r="D176" s="47">
        <v>7800.68</v>
      </c>
      <c r="E176" s="47">
        <v>7800.68</v>
      </c>
      <c r="F176" s="47">
        <v>7800.68</v>
      </c>
      <c r="G176" s="47">
        <v>7800.68</v>
      </c>
      <c r="H176" s="47">
        <v>7800.68</v>
      </c>
      <c r="I176" s="48"/>
      <c r="J176" s="66"/>
      <c r="K176" s="47"/>
      <c r="L176" s="40">
        <f t="shared" si="8"/>
        <v>46804.08</v>
      </c>
      <c r="M176" s="41"/>
      <c r="N176" s="68">
        <v>147</v>
      </c>
      <c r="O176" s="53" t="s">
        <v>164</v>
      </c>
      <c r="P176" s="67">
        <v>7400.2</v>
      </c>
      <c r="Q176" s="47">
        <v>6771.81</v>
      </c>
      <c r="R176" s="42">
        <v>7288.18</v>
      </c>
      <c r="S176" s="51">
        <v>7803.68</v>
      </c>
      <c r="T176" s="51">
        <v>6936.51</v>
      </c>
      <c r="U176" s="51">
        <v>7015.38</v>
      </c>
      <c r="V176" s="48"/>
      <c r="W176" s="49"/>
      <c r="X176" s="37">
        <f t="shared" si="9"/>
        <v>43215.76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" customHeight="1">
      <c r="A177" s="45">
        <v>148</v>
      </c>
      <c r="B177" s="53" t="s">
        <v>165</v>
      </c>
      <c r="C177" s="47">
        <v>0</v>
      </c>
      <c r="D177" s="47">
        <v>0</v>
      </c>
      <c r="E177" s="47">
        <v>0</v>
      </c>
      <c r="F177" s="47">
        <v>0</v>
      </c>
      <c r="G177" s="47">
        <v>7436.36</v>
      </c>
      <c r="H177" s="47">
        <v>7436.36</v>
      </c>
      <c r="I177" s="48"/>
      <c r="J177" s="66"/>
      <c r="K177" s="47"/>
      <c r="L177" s="40">
        <f t="shared" si="8"/>
        <v>14872.72</v>
      </c>
      <c r="M177" s="41"/>
      <c r="N177" s="45">
        <v>148</v>
      </c>
      <c r="O177" s="53" t="s">
        <v>165</v>
      </c>
      <c r="P177" s="67">
        <v>0</v>
      </c>
      <c r="Q177" s="47">
        <v>0</v>
      </c>
      <c r="R177" s="42">
        <v>0</v>
      </c>
      <c r="S177" s="51">
        <v>0</v>
      </c>
      <c r="T177" s="51">
        <v>7218.46</v>
      </c>
      <c r="U177" s="51">
        <v>6172.49</v>
      </c>
      <c r="V177" s="48"/>
      <c r="W177" s="49"/>
      <c r="X177" s="37">
        <f t="shared" si="9"/>
        <v>13390.95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" customHeight="1">
      <c r="A178" s="45">
        <v>149</v>
      </c>
      <c r="B178" s="53" t="s">
        <v>166</v>
      </c>
      <c r="C178" s="47">
        <v>5428</v>
      </c>
      <c r="D178" s="47">
        <v>5428</v>
      </c>
      <c r="E178" s="47">
        <v>5428</v>
      </c>
      <c r="F178" s="47">
        <v>5423.4</v>
      </c>
      <c r="G178" s="47">
        <v>5423.4</v>
      </c>
      <c r="H178" s="47">
        <v>5418.8</v>
      </c>
      <c r="I178" s="48"/>
      <c r="J178" s="66"/>
      <c r="K178" s="47"/>
      <c r="L178" s="40">
        <f t="shared" si="8"/>
        <v>32549.6</v>
      </c>
      <c r="M178" s="41"/>
      <c r="N178" s="45">
        <v>149</v>
      </c>
      <c r="O178" s="53" t="s">
        <v>166</v>
      </c>
      <c r="P178" s="67">
        <v>8098.28</v>
      </c>
      <c r="Q178" s="47">
        <v>5296.93</v>
      </c>
      <c r="R178" s="42">
        <v>33379.18</v>
      </c>
      <c r="S178" s="51">
        <v>5436.8</v>
      </c>
      <c r="T178" s="51">
        <v>5845.51</v>
      </c>
      <c r="U178" s="51">
        <v>6286.96</v>
      </c>
      <c r="V178" s="48"/>
      <c r="W178" s="49"/>
      <c r="X178" s="37">
        <f t="shared" si="9"/>
        <v>64343.66</v>
      </c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" customHeight="1">
      <c r="A179" s="45">
        <v>150</v>
      </c>
      <c r="B179" s="53" t="s">
        <v>167</v>
      </c>
      <c r="C179" s="47">
        <v>11239.64</v>
      </c>
      <c r="D179" s="47">
        <v>11239.64</v>
      </c>
      <c r="E179" s="47">
        <v>11233.2</v>
      </c>
      <c r="F179" s="47">
        <v>11233.2</v>
      </c>
      <c r="G179" s="47">
        <v>11210.2</v>
      </c>
      <c r="H179" s="47">
        <v>11210.2</v>
      </c>
      <c r="I179" s="48"/>
      <c r="J179" s="66"/>
      <c r="K179" s="47"/>
      <c r="L179" s="40">
        <f t="shared" si="8"/>
        <v>67366.08</v>
      </c>
      <c r="M179" s="41"/>
      <c r="N179" s="45">
        <v>150</v>
      </c>
      <c r="O179" s="53" t="s">
        <v>167</v>
      </c>
      <c r="P179" s="67">
        <v>11643.8</v>
      </c>
      <c r="Q179" s="47">
        <v>10705.29</v>
      </c>
      <c r="R179" s="42">
        <v>10954.66</v>
      </c>
      <c r="S179" s="51">
        <v>10870</v>
      </c>
      <c r="T179" s="51">
        <v>11092.97</v>
      </c>
      <c r="U179" s="51">
        <v>10971.98</v>
      </c>
      <c r="V179" s="48"/>
      <c r="W179" s="49"/>
      <c r="X179" s="37">
        <f t="shared" si="9"/>
        <v>66238.7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" customHeight="1">
      <c r="A180" s="45">
        <v>151</v>
      </c>
      <c r="B180" s="53" t="s">
        <v>168</v>
      </c>
      <c r="C180" s="47">
        <v>33453.96</v>
      </c>
      <c r="D180" s="47">
        <v>33453.96</v>
      </c>
      <c r="E180" s="47">
        <v>33457.64</v>
      </c>
      <c r="F180" s="47">
        <v>33448.44</v>
      </c>
      <c r="G180" s="47">
        <v>33448.44</v>
      </c>
      <c r="H180" s="47">
        <v>33448.44</v>
      </c>
      <c r="I180" s="48"/>
      <c r="J180" s="66"/>
      <c r="K180" s="47"/>
      <c r="L180" s="40">
        <f t="shared" si="8"/>
        <v>200710.88</v>
      </c>
      <c r="M180" s="41"/>
      <c r="N180" s="45">
        <v>151</v>
      </c>
      <c r="O180" s="53" t="s">
        <v>168</v>
      </c>
      <c r="P180" s="67">
        <v>33179.4</v>
      </c>
      <c r="Q180" s="47">
        <v>31935.67</v>
      </c>
      <c r="R180" s="42">
        <v>31612.05</v>
      </c>
      <c r="S180" s="51">
        <v>31991.11</v>
      </c>
      <c r="T180" s="51">
        <v>31334</v>
      </c>
      <c r="U180" s="51">
        <v>33448.51</v>
      </c>
      <c r="V180" s="48"/>
      <c r="W180" s="49"/>
      <c r="X180" s="37">
        <f t="shared" si="9"/>
        <v>193500.74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" customHeight="1">
      <c r="A181" s="45">
        <v>152</v>
      </c>
      <c r="B181" s="53" t="s">
        <v>169</v>
      </c>
      <c r="C181" s="47">
        <v>33211.08</v>
      </c>
      <c r="D181" s="47">
        <v>33211.08</v>
      </c>
      <c r="E181" s="47">
        <v>33212.92</v>
      </c>
      <c r="F181" s="47">
        <v>33212.92</v>
      </c>
      <c r="G181" s="47">
        <v>33212.92</v>
      </c>
      <c r="H181" s="47">
        <v>33212.92</v>
      </c>
      <c r="I181" s="48"/>
      <c r="J181" s="66"/>
      <c r="K181" s="47"/>
      <c r="L181" s="40">
        <f t="shared" si="8"/>
        <v>199273.84</v>
      </c>
      <c r="M181" s="41"/>
      <c r="N181" s="45">
        <v>152</v>
      </c>
      <c r="O181" s="53" t="s">
        <v>169</v>
      </c>
      <c r="P181" s="67">
        <v>31642.79</v>
      </c>
      <c r="Q181" s="47">
        <v>30494.63</v>
      </c>
      <c r="R181" s="42">
        <v>31926.02</v>
      </c>
      <c r="S181" s="51">
        <v>35524.83</v>
      </c>
      <c r="T181" s="51">
        <v>31382.54</v>
      </c>
      <c r="U181" s="51">
        <v>40560.8</v>
      </c>
      <c r="V181" s="48"/>
      <c r="W181" s="49"/>
      <c r="X181" s="37">
        <f t="shared" si="9"/>
        <v>201531.61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" customHeight="1">
      <c r="A182" s="45">
        <v>153</v>
      </c>
      <c r="B182" s="53" t="s">
        <v>170</v>
      </c>
      <c r="C182" s="47">
        <v>35093.4</v>
      </c>
      <c r="D182" s="47">
        <v>35093.4</v>
      </c>
      <c r="E182" s="47">
        <v>35093.4</v>
      </c>
      <c r="F182" s="47">
        <v>35098.92</v>
      </c>
      <c r="G182" s="47">
        <v>35118.24</v>
      </c>
      <c r="H182" s="47">
        <v>35118.24</v>
      </c>
      <c r="I182" s="48"/>
      <c r="J182" s="66"/>
      <c r="K182" s="47"/>
      <c r="L182" s="40">
        <f t="shared" si="8"/>
        <v>210615.6</v>
      </c>
      <c r="M182" s="41"/>
      <c r="N182" s="45">
        <v>153</v>
      </c>
      <c r="O182" s="53" t="s">
        <v>170</v>
      </c>
      <c r="P182" s="67">
        <v>34899.16</v>
      </c>
      <c r="Q182" s="47">
        <v>31571.53</v>
      </c>
      <c r="R182" s="42">
        <v>32843.15</v>
      </c>
      <c r="S182" s="51">
        <v>31741.37</v>
      </c>
      <c r="T182" s="51">
        <v>33258.88</v>
      </c>
      <c r="U182" s="51">
        <v>38528.6</v>
      </c>
      <c r="V182" s="48"/>
      <c r="W182" s="49"/>
      <c r="X182" s="37">
        <f t="shared" si="9"/>
        <v>202842.69</v>
      </c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" customHeight="1">
      <c r="A183" s="45">
        <v>154</v>
      </c>
      <c r="B183" s="53" t="s">
        <v>171</v>
      </c>
      <c r="C183" s="47">
        <v>11472.4</v>
      </c>
      <c r="D183" s="47">
        <v>11472.4</v>
      </c>
      <c r="E183" s="47">
        <v>11473.32</v>
      </c>
      <c r="F183" s="47">
        <v>11473.32</v>
      </c>
      <c r="G183" s="47">
        <v>11473.32</v>
      </c>
      <c r="H183" s="47">
        <v>11473.32</v>
      </c>
      <c r="I183" s="48"/>
      <c r="J183" s="66"/>
      <c r="K183" s="47">
        <f>394.68+394.68+394.68+394.68+394.68+394.68</f>
        <v>2368.08</v>
      </c>
      <c r="L183" s="40">
        <f t="shared" si="8"/>
        <v>71206.16</v>
      </c>
      <c r="M183" s="41"/>
      <c r="N183" s="45">
        <v>154</v>
      </c>
      <c r="O183" s="53" t="s">
        <v>171</v>
      </c>
      <c r="P183" s="67">
        <v>13208.28</v>
      </c>
      <c r="Q183" s="47">
        <v>12608.93</v>
      </c>
      <c r="R183" s="42">
        <v>12782.85</v>
      </c>
      <c r="S183" s="51">
        <v>14161.44</v>
      </c>
      <c r="T183" s="51">
        <v>13467.84</v>
      </c>
      <c r="U183" s="51">
        <v>14527.91</v>
      </c>
      <c r="V183" s="48"/>
      <c r="W183" s="49"/>
      <c r="X183" s="37">
        <f t="shared" si="9"/>
        <v>80757.25</v>
      </c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" customHeight="1">
      <c r="A184" s="45">
        <v>155</v>
      </c>
      <c r="B184" s="53" t="s">
        <v>172</v>
      </c>
      <c r="C184" s="47">
        <v>15777.08</v>
      </c>
      <c r="D184" s="47">
        <v>15777.08</v>
      </c>
      <c r="E184" s="47">
        <v>15777.08</v>
      </c>
      <c r="F184" s="47">
        <v>15777.08</v>
      </c>
      <c r="G184" s="47">
        <v>15777.08</v>
      </c>
      <c r="H184" s="47">
        <v>15777.08</v>
      </c>
      <c r="I184" s="48"/>
      <c r="J184" s="66"/>
      <c r="K184" s="47"/>
      <c r="L184" s="40">
        <f t="shared" si="8"/>
        <v>94662.48</v>
      </c>
      <c r="M184" s="41"/>
      <c r="N184" s="45">
        <v>155</v>
      </c>
      <c r="O184" s="53" t="s">
        <v>172</v>
      </c>
      <c r="P184" s="67">
        <v>17482.05</v>
      </c>
      <c r="Q184" s="47">
        <v>16208.98</v>
      </c>
      <c r="R184" s="42">
        <v>18133.1</v>
      </c>
      <c r="S184" s="51">
        <v>48910.62</v>
      </c>
      <c r="T184" s="51">
        <v>17594.36</v>
      </c>
      <c r="U184" s="51">
        <v>20990.54</v>
      </c>
      <c r="V184" s="48"/>
      <c r="W184" s="49"/>
      <c r="X184" s="37">
        <f t="shared" si="9"/>
        <v>139319.65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" customHeight="1">
      <c r="A185" s="68">
        <v>156</v>
      </c>
      <c r="B185" s="53" t="s">
        <v>173</v>
      </c>
      <c r="C185" s="47">
        <v>11710.68</v>
      </c>
      <c r="D185" s="47">
        <v>11710.68</v>
      </c>
      <c r="E185" s="47">
        <v>11710.68</v>
      </c>
      <c r="F185" s="47">
        <v>11709.76</v>
      </c>
      <c r="G185" s="47">
        <v>11709.76</v>
      </c>
      <c r="H185" s="47">
        <v>11709.76</v>
      </c>
      <c r="I185" s="48"/>
      <c r="J185" s="66"/>
      <c r="K185" s="47"/>
      <c r="L185" s="40">
        <f t="shared" si="8"/>
        <v>70261.32</v>
      </c>
      <c r="M185" s="41"/>
      <c r="N185" s="68">
        <v>156</v>
      </c>
      <c r="O185" s="53" t="s">
        <v>173</v>
      </c>
      <c r="P185" s="67">
        <v>11723.41</v>
      </c>
      <c r="Q185" s="47">
        <v>10972.77</v>
      </c>
      <c r="R185" s="42">
        <v>11702.07</v>
      </c>
      <c r="S185" s="51">
        <v>13171.74</v>
      </c>
      <c r="T185" s="51">
        <v>11607.54</v>
      </c>
      <c r="U185" s="51">
        <v>11425.49</v>
      </c>
      <c r="V185" s="48"/>
      <c r="W185" s="49"/>
      <c r="X185" s="37">
        <f t="shared" si="9"/>
        <v>70603.02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" customHeight="1">
      <c r="A186" s="45">
        <v>157</v>
      </c>
      <c r="B186" s="53" t="s">
        <v>174</v>
      </c>
      <c r="C186" s="47">
        <v>23731.4</v>
      </c>
      <c r="D186" s="47">
        <v>23731.4</v>
      </c>
      <c r="E186" s="47">
        <v>23731.4</v>
      </c>
      <c r="F186" s="47">
        <v>23731.4</v>
      </c>
      <c r="G186" s="47">
        <v>23731.4</v>
      </c>
      <c r="H186" s="47">
        <v>23731.4</v>
      </c>
      <c r="I186" s="48"/>
      <c r="J186" s="66"/>
      <c r="K186" s="47"/>
      <c r="L186" s="40">
        <f t="shared" si="8"/>
        <v>142388.4</v>
      </c>
      <c r="M186" s="41"/>
      <c r="N186" s="45">
        <v>157</v>
      </c>
      <c r="O186" s="53" t="s">
        <v>174</v>
      </c>
      <c r="P186" s="67">
        <v>22111.89</v>
      </c>
      <c r="Q186" s="47">
        <v>21074.1</v>
      </c>
      <c r="R186" s="42">
        <v>22272.46</v>
      </c>
      <c r="S186" s="51">
        <v>23401.45</v>
      </c>
      <c r="T186" s="51">
        <v>22210.36</v>
      </c>
      <c r="U186" s="51">
        <v>24126.25</v>
      </c>
      <c r="V186" s="48"/>
      <c r="W186" s="49"/>
      <c r="X186" s="37">
        <f t="shared" si="9"/>
        <v>135196.51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" customHeight="1">
      <c r="A187" s="68">
        <v>158</v>
      </c>
      <c r="B187" s="53" t="s">
        <v>175</v>
      </c>
      <c r="C187" s="47">
        <v>5246.76</v>
      </c>
      <c r="D187" s="47">
        <v>5246.76</v>
      </c>
      <c r="E187" s="47">
        <v>5246.76</v>
      </c>
      <c r="F187" s="47">
        <v>5246.76</v>
      </c>
      <c r="G187" s="47">
        <v>5246.76</v>
      </c>
      <c r="H187" s="47">
        <v>5246.76</v>
      </c>
      <c r="I187" s="48"/>
      <c r="J187" s="66"/>
      <c r="K187" s="47"/>
      <c r="L187" s="40">
        <f t="shared" si="8"/>
        <v>31480.56</v>
      </c>
      <c r="M187" s="41"/>
      <c r="N187" s="68">
        <v>158</v>
      </c>
      <c r="O187" s="53" t="s">
        <v>175</v>
      </c>
      <c r="P187" s="67">
        <v>5275</v>
      </c>
      <c r="Q187" s="47">
        <v>5106.35</v>
      </c>
      <c r="R187" s="42">
        <v>5644.33</v>
      </c>
      <c r="S187" s="51">
        <v>6831.63</v>
      </c>
      <c r="T187" s="51">
        <v>5172.04</v>
      </c>
      <c r="U187" s="51">
        <v>6803.05</v>
      </c>
      <c r="V187" s="48"/>
      <c r="W187" s="49"/>
      <c r="X187" s="37">
        <f t="shared" si="9"/>
        <v>34832.4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" customHeight="1">
      <c r="A188" s="68">
        <v>159</v>
      </c>
      <c r="B188" s="69" t="s">
        <v>176</v>
      </c>
      <c r="C188" s="54">
        <v>3059.3</v>
      </c>
      <c r="D188" s="54">
        <v>3059.3</v>
      </c>
      <c r="E188" s="54">
        <v>3059.3</v>
      </c>
      <c r="F188" s="54">
        <v>3059.3</v>
      </c>
      <c r="G188" s="54">
        <v>3059.3</v>
      </c>
      <c r="H188" s="54">
        <v>3059.3</v>
      </c>
      <c r="I188" s="48"/>
      <c r="J188" s="66"/>
      <c r="K188" s="70"/>
      <c r="L188" s="40">
        <f t="shared" si="8"/>
        <v>18355.8</v>
      </c>
      <c r="M188" s="41"/>
      <c r="N188" s="68">
        <v>159</v>
      </c>
      <c r="O188" s="69" t="s">
        <v>176</v>
      </c>
      <c r="P188" s="67">
        <v>3498.15</v>
      </c>
      <c r="Q188" s="54">
        <v>3125.24</v>
      </c>
      <c r="R188" s="42">
        <v>3363.67</v>
      </c>
      <c r="S188" s="51">
        <v>3189.74</v>
      </c>
      <c r="T188" s="51">
        <v>3264.98</v>
      </c>
      <c r="U188" s="51">
        <v>5700.67</v>
      </c>
      <c r="V188" s="48"/>
      <c r="W188" s="49"/>
      <c r="X188" s="37">
        <f t="shared" si="9"/>
        <v>22142.45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3.5" customHeight="1">
      <c r="A189" s="71"/>
      <c r="B189" s="72" t="s">
        <v>177</v>
      </c>
      <c r="C189" s="73">
        <f aca="true" t="shared" si="10" ref="C189:L189">SUM(C13:C77,C86:C158,C167:C188)</f>
        <v>2024758.49</v>
      </c>
      <c r="D189" s="74">
        <f t="shared" si="10"/>
        <v>2024714.18</v>
      </c>
      <c r="E189" s="74">
        <f t="shared" si="10"/>
        <v>2024783.88</v>
      </c>
      <c r="F189" s="74">
        <f t="shared" si="10"/>
        <v>2024778.26</v>
      </c>
      <c r="G189" s="74">
        <f t="shared" si="10"/>
        <v>2197539.01</v>
      </c>
      <c r="H189" s="74">
        <f t="shared" si="10"/>
        <v>2250205.37</v>
      </c>
      <c r="I189" s="74">
        <f t="shared" si="10"/>
        <v>0</v>
      </c>
      <c r="J189" s="74">
        <f t="shared" si="10"/>
        <v>0</v>
      </c>
      <c r="K189" s="75">
        <f t="shared" si="10"/>
        <v>690533.88</v>
      </c>
      <c r="L189" s="76">
        <f t="shared" si="10"/>
        <v>13237313.07</v>
      </c>
      <c r="M189" s="77"/>
      <c r="N189" s="71"/>
      <c r="O189" s="72" t="s">
        <v>177</v>
      </c>
      <c r="P189" s="74">
        <f aca="true" t="shared" si="11" ref="P189:X189">SUM(P13:P77,P86:P158,P167:P188)</f>
        <v>2132472.05</v>
      </c>
      <c r="Q189" s="74">
        <f t="shared" si="11"/>
        <v>1959952.51</v>
      </c>
      <c r="R189" s="74">
        <f t="shared" si="11"/>
        <v>2054204.74</v>
      </c>
      <c r="S189" s="74">
        <f t="shared" si="11"/>
        <v>2156642.7</v>
      </c>
      <c r="T189" s="74">
        <f t="shared" si="11"/>
        <v>2270476.3</v>
      </c>
      <c r="U189" s="74">
        <f t="shared" si="11"/>
        <v>2439813.56</v>
      </c>
      <c r="V189" s="78">
        <f t="shared" si="11"/>
        <v>0</v>
      </c>
      <c r="W189" s="78">
        <f t="shared" si="11"/>
        <v>0</v>
      </c>
      <c r="X189" s="76">
        <f t="shared" si="11"/>
        <v>13013561.86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>
      <c r="A190" s="79"/>
      <c r="B190" s="79"/>
      <c r="C190" s="2"/>
      <c r="D190" s="2"/>
      <c r="E190" s="2"/>
      <c r="F190" s="2"/>
      <c r="G190" s="2"/>
      <c r="H190" s="2"/>
      <c r="I190" s="2"/>
      <c r="J190" s="2"/>
      <c r="K190" s="2">
        <v>0</v>
      </c>
      <c r="L190" s="2"/>
      <c r="M190" s="2"/>
      <c r="N190" s="79"/>
      <c r="O190" s="79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 customHeight="1">
      <c r="A191" s="80"/>
      <c r="B191" s="81"/>
      <c r="C191" s="2"/>
      <c r="D191" s="2"/>
      <c r="E191" s="2"/>
      <c r="F191" s="2"/>
      <c r="G191" s="2"/>
      <c r="H191" s="2"/>
      <c r="I191" s="2"/>
      <c r="J191" s="2"/>
      <c r="K191" s="82"/>
      <c r="L191" s="2"/>
      <c r="M191" s="2"/>
      <c r="N191" s="80"/>
      <c r="O191" s="8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 customHeight="1" hidden="1">
      <c r="A192" s="2"/>
      <c r="B192" s="8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83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 customHeight="1" hidden="1">
      <c r="A193" s="22"/>
      <c r="B193" s="8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2"/>
      <c r="O193" s="8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 customHeight="1" hidden="1">
      <c r="A194" s="22"/>
      <c r="B194" s="8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2"/>
      <c r="O194" s="8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2.75" customHeight="1" hidden="1">
      <c r="A195" s="22"/>
      <c r="B195" s="8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2"/>
      <c r="O195" s="8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 customHeight="1" hidden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.75" customHeight="1" hidden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 customHeight="1" hidden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 customHeight="1">
      <c r="A199" s="2"/>
      <c r="B199" s="85" t="s">
        <v>178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85" t="s">
        <v>178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79">
    <mergeCell ref="L5:L11"/>
    <mergeCell ref="K5:K11"/>
    <mergeCell ref="K78:K84"/>
    <mergeCell ref="L78:L84"/>
    <mergeCell ref="J79:J84"/>
    <mergeCell ref="O159:O165"/>
    <mergeCell ref="J160:J165"/>
    <mergeCell ref="N78:N84"/>
    <mergeCell ref="E79:E84"/>
    <mergeCell ref="F79:F84"/>
    <mergeCell ref="C6:C11"/>
    <mergeCell ref="D6:D11"/>
    <mergeCell ref="G79:G84"/>
    <mergeCell ref="H79:H84"/>
    <mergeCell ref="I79:I84"/>
    <mergeCell ref="C78:J78"/>
    <mergeCell ref="D79:D84"/>
    <mergeCell ref="A78:A84"/>
    <mergeCell ref="A159:A165"/>
    <mergeCell ref="B159:B165"/>
    <mergeCell ref="I160:I165"/>
    <mergeCell ref="C160:C165"/>
    <mergeCell ref="D160:D165"/>
    <mergeCell ref="E160:E165"/>
    <mergeCell ref="F160:F165"/>
    <mergeCell ref="G160:G165"/>
    <mergeCell ref="H160:H165"/>
    <mergeCell ref="C159:J159"/>
    <mergeCell ref="Q160:Q165"/>
    <mergeCell ref="P160:P165"/>
    <mergeCell ref="R79:R84"/>
    <mergeCell ref="K159:K165"/>
    <mergeCell ref="L159:L165"/>
    <mergeCell ref="T160:T165"/>
    <mergeCell ref="P159:W159"/>
    <mergeCell ref="N159:N165"/>
    <mergeCell ref="R160:R165"/>
    <mergeCell ref="S160:S165"/>
    <mergeCell ref="U160:U165"/>
    <mergeCell ref="V160:V165"/>
    <mergeCell ref="W160:W165"/>
    <mergeCell ref="X159:X165"/>
    <mergeCell ref="X5:X11"/>
    <mergeCell ref="X78:X84"/>
    <mergeCell ref="W6:W11"/>
    <mergeCell ref="U6:U11"/>
    <mergeCell ref="V6:V11"/>
    <mergeCell ref="R6:R11"/>
    <mergeCell ref="S6:S11"/>
    <mergeCell ref="P78:W78"/>
    <mergeCell ref="Q79:Q84"/>
    <mergeCell ref="P79:P84"/>
    <mergeCell ref="O78:O84"/>
    <mergeCell ref="S79:S84"/>
    <mergeCell ref="P6:P11"/>
    <mergeCell ref="Q6:Q11"/>
    <mergeCell ref="C5:J5"/>
    <mergeCell ref="I6:I11"/>
    <mergeCell ref="J6:J11"/>
    <mergeCell ref="E6:E11"/>
    <mergeCell ref="F6:F11"/>
    <mergeCell ref="G6:G11"/>
    <mergeCell ref="H6:H11"/>
    <mergeCell ref="Q2:W2"/>
    <mergeCell ref="O3:Q3"/>
    <mergeCell ref="E2:J2"/>
    <mergeCell ref="A3:C3"/>
    <mergeCell ref="P5:W5"/>
    <mergeCell ref="B5:B11"/>
    <mergeCell ref="A5:A11"/>
    <mergeCell ref="T6:T11"/>
    <mergeCell ref="O5:O11"/>
    <mergeCell ref="N5:N11"/>
    <mergeCell ref="B78:B84"/>
    <mergeCell ref="C79:C84"/>
    <mergeCell ref="T79:T84"/>
    <mergeCell ref="U79:U84"/>
    <mergeCell ref="V79:V84"/>
    <mergeCell ref="W79:W8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